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1"/>
  </bookViews>
  <sheets>
    <sheet name="Index" sheetId="1" r:id="rId1"/>
    <sheet name="Disability" sheetId="2" r:id="rId2"/>
    <sheet name="General Health" sheetId="3" r:id="rId3"/>
    <sheet name="Provision of Unpaid Care" sheetId="4" r:id="rId4"/>
  </sheets>
  <definedNames>
    <definedName name="_xlnm.Print_Area" localSheetId="1">'Disability'!$A$1:$AJ$51</definedName>
    <definedName name="_xlnm.Print_Area" localSheetId="2">'General Health'!$A$1:$Z$66</definedName>
    <definedName name="_xlnm.Print_Area" localSheetId="0">'Index'!$A$1:$C$40</definedName>
    <definedName name="_xlnm.Print_Area" localSheetId="3">'Provision of Unpaid Care'!$A$1:$L$90</definedName>
  </definedNames>
  <calcPr fullCalcOnLoad="1"/>
</workbook>
</file>

<file path=xl/sharedStrings.xml><?xml version="1.0" encoding="utf-8"?>
<sst xmlns="http://schemas.openxmlformats.org/spreadsheetml/2006/main" count="436" uniqueCount="126">
  <si>
    <t>Ethnic Group</t>
  </si>
  <si>
    <t>2011 Census Data</t>
  </si>
  <si>
    <t>Total</t>
  </si>
  <si>
    <t>Source: Office for National Statistics   © Crown Copyright 2013</t>
  </si>
  <si>
    <t>Day-to-day activities limited a lot</t>
  </si>
  <si>
    <t>Day-to-day activities limited a little</t>
  </si>
  <si>
    <t>Day-to-day activities not limited</t>
  </si>
  <si>
    <t>White</t>
  </si>
  <si>
    <t>Mixed/multiple ethnic group</t>
  </si>
  <si>
    <t>Asian/Asian British</t>
  </si>
  <si>
    <t>Black/African/Caribbean/Black British</t>
  </si>
  <si>
    <t>Other ethnic group</t>
  </si>
  <si>
    <t>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</si>
  <si>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</si>
  <si>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</si>
  <si>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</si>
  <si>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</si>
  <si>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</si>
  <si>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</si>
  <si>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</si>
  <si>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</si>
  <si>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</si>
  <si>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</si>
  <si>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</si>
  <si>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</si>
  <si>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</si>
  <si>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</si>
  <si>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</si>
  <si>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Table DC3602EW - All usual residents aged 16 and over</t>
  </si>
  <si>
    <t>Table DC3201EWa - All usual residents</t>
  </si>
  <si>
    <t>Total (not sum)</t>
  </si>
  <si>
    <t>Religion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</si>
  <si>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</si>
  <si>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</si>
  <si>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</si>
  <si>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</si>
  <si>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</si>
  <si>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</si>
  <si>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</si>
  <si>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</si>
  <si>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</si>
  <si>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Age</t>
  </si>
  <si>
    <t>0 to 15</t>
  </si>
  <si>
    <t>16 to 24</t>
  </si>
  <si>
    <t>25 to 34</t>
  </si>
  <si>
    <t>35 to 49</t>
  </si>
  <si>
    <t>50 to 64</t>
  </si>
  <si>
    <t>65 to 74</t>
  </si>
  <si>
    <t>75 to 84</t>
  </si>
  <si>
    <t>85+</t>
  </si>
  <si>
    <t>Very good health</t>
  </si>
  <si>
    <t>Good health</t>
  </si>
  <si>
    <t>Fair health</t>
  </si>
  <si>
    <t>Bad health</t>
  </si>
  <si>
    <t>Very bad health</t>
  </si>
  <si>
    <t>General Health by NS-SeC (Wandsworth)</t>
  </si>
  <si>
    <t>Table DC3302EWa - All usual residents in households</t>
  </si>
  <si>
    <t>Table DC3203EWa - All usual residents</t>
  </si>
  <si>
    <t>Table DC3601EW - All usual residents aged 16 and over</t>
  </si>
  <si>
    <t>General Health</t>
  </si>
  <si>
    <t>Very good or good health</t>
  </si>
  <si>
    <t>Bad or very bad health</t>
  </si>
  <si>
    <t>Carer</t>
  </si>
  <si>
    <t xml:space="preserve"> 0 to 24</t>
  </si>
  <si>
    <t>25 to 49</t>
  </si>
  <si>
    <t>65+</t>
  </si>
  <si>
    <t>Provides no unpaid care: Total</t>
  </si>
  <si>
    <t>Provides unpaid care: Total</t>
  </si>
  <si>
    <t>Provides 1 to 19 hours unpaid care a week</t>
  </si>
  <si>
    <t>Provides 20 to 49 hours unpaid care a week</t>
  </si>
  <si>
    <t>Provides 50 or more hours unpaid care a week</t>
  </si>
  <si>
    <t>Table DC3301EW -  All usual residents in households</t>
  </si>
  <si>
    <t>DC3601EW</t>
  </si>
  <si>
    <t>Table DC3302EWb - All usual residents in households</t>
  </si>
  <si>
    <t>Table DC3302EWb- All usual residents in households</t>
  </si>
  <si>
    <t>Disability and Health - Index</t>
  </si>
  <si>
    <t>General Health by NS-SeC (Wandsworth) - Row Percentages</t>
  </si>
  <si>
    <t>DC3602EW</t>
  </si>
  <si>
    <t>DC3203EWa</t>
  </si>
  <si>
    <t>DC3302EWb</t>
  </si>
  <si>
    <t>DC3302EWa</t>
  </si>
  <si>
    <t>DC3201EWa</t>
  </si>
  <si>
    <t>Long-term Health Problem or Disability</t>
  </si>
  <si>
    <t>Long-term Health Problem or Disability by NS-SeC (Wandsworth)</t>
  </si>
  <si>
    <t>Long-term Health Problem or Disability by NS-SeC (Wandsworth) - Row Percentages</t>
  </si>
  <si>
    <t>Long-term Health Problem or Disability by Age (Wandsworth)</t>
  </si>
  <si>
    <t>Long-term Health Problem or Disability by Age (Wandsworth) - Row Percentages</t>
  </si>
  <si>
    <t>Long-term Health Problem or Disability by 'General' Health (Wandsworth)</t>
  </si>
  <si>
    <t>Long-term Health Problem or Disability by 'General' Health (Wandsworth) - Row Percentages</t>
  </si>
  <si>
    <t>Provision of Unpaid Care by Age (Wandsworth)</t>
  </si>
  <si>
    <t>Provision of Unpaid Care by Age (Wandsworth) - Column Percentages</t>
  </si>
  <si>
    <t>Provision of Unpaid Care by Age (Wandsworth) - Row Percentages</t>
  </si>
  <si>
    <t>Page</t>
  </si>
  <si>
    <t>Chart: Long-term Health Problem or Disability by NS-SeC (Wandsworth)</t>
  </si>
  <si>
    <t xml:space="preserve">Chart: Long-term Health Problem or Disability by Age (Wandsworth) </t>
  </si>
  <si>
    <t>Chart: Long-term Health Problem or Disability by 'General' Health (Wandsworth)</t>
  </si>
  <si>
    <t xml:space="preserve">General Health by NS-SeC (Wandsworth) - Row Percentages </t>
  </si>
  <si>
    <t>Chart: General Health by NS-SeC (Wandsworth)</t>
  </si>
  <si>
    <t>Provision of Unpaid Care</t>
  </si>
  <si>
    <t>DC3301EW</t>
  </si>
  <si>
    <t>Charts: Provision of Unpaid Care by Age (Wandsworth)</t>
  </si>
  <si>
    <t>Not good health</t>
  </si>
  <si>
    <t>Proficiency in English by General Health (Wandsworth)</t>
  </si>
  <si>
    <t>Table DC2303EW - All usual residents aged 3 and over</t>
  </si>
  <si>
    <t>Proficiency in English by General Health (Wandsworth) - Column Percentages</t>
  </si>
  <si>
    <t>Proficiency in English by General Health (Wandsworth) - Row Percentages</t>
  </si>
  <si>
    <t xml:space="preserve">Proficiency in English </t>
  </si>
  <si>
    <t>Provision of Unpaid Care by General Health (Wandsworth)</t>
  </si>
  <si>
    <t>Provision of Unpaid Care by General Health (Wandsworth) - Column Percentages</t>
  </si>
  <si>
    <t>Provision of Unpaid Care by General Health (Wandsworth) - Row Percentages</t>
  </si>
  <si>
    <t>Table LC3301EW -  All usual residents in households</t>
  </si>
  <si>
    <t>DC2303EW</t>
  </si>
  <si>
    <t>Charts: Proficiency in English by General Health (Wandsworth)</t>
  </si>
  <si>
    <t>LC3301EW</t>
  </si>
  <si>
    <t>Charts: Provision of Unpaid Care by General Health (Wandsworth)</t>
  </si>
  <si>
    <t>Long-term Health Problem or Disability by Ethnic Group (Wandsworth)</t>
  </si>
  <si>
    <t>Long-term Health Problem or Disability by Ethnic Group (Wandsworth) - Row Percentages</t>
  </si>
  <si>
    <t>Chart: Long-term Health Problem or Disability by Ethnic Group (Wandsworth)</t>
  </si>
  <si>
    <t>Long-term Health Problem or Disability by Religion (Wandsworth)</t>
  </si>
  <si>
    <t>Long-term Health Problem or Disability by Religion (Wandsworth) - Row Percentages</t>
  </si>
  <si>
    <t>Chart: Long-term Health Problem or Disability by Religion (Wandsworth)</t>
  </si>
  <si>
    <t xml:space="preserve">Main language is English </t>
  </si>
  <si>
    <t>Main language is not English: Can speak English very well</t>
  </si>
  <si>
    <t>Main language is not English: Can speak English well</t>
  </si>
  <si>
    <t>Main language is not English: Cannot speak English well</t>
  </si>
  <si>
    <t>Main language is not English: Cannot speak English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</si>
</sst>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u val="single"/>
      <sz val="20"/>
      <name val="Calibri"/>
      <family val="2"/>
    </font>
    <font>
      <sz val="12"/>
      <name val="Arial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1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6"/>
      <color indexed="12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u val="single"/>
      <sz val="14.7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1.75"/>
      <color indexed="8"/>
      <name val="Arial"/>
      <family val="0"/>
    </font>
    <font>
      <b/>
      <u val="single"/>
      <sz val="15.75"/>
      <color indexed="8"/>
      <name val="Arial"/>
      <family val="0"/>
    </font>
    <font>
      <sz val="12.85"/>
      <color indexed="8"/>
      <name val="Arial"/>
      <family val="0"/>
    </font>
    <font>
      <sz val="9.2"/>
      <color indexed="8"/>
      <name val="Arial"/>
      <family val="0"/>
    </font>
    <font>
      <sz val="16.5"/>
      <color indexed="8"/>
      <name val="Arial"/>
      <family val="0"/>
    </font>
    <font>
      <sz val="18"/>
      <color indexed="8"/>
      <name val="Arial"/>
      <family val="0"/>
    </font>
    <font>
      <b/>
      <u val="single"/>
      <sz val="20"/>
      <color indexed="8"/>
      <name val="Arial"/>
      <family val="0"/>
    </font>
    <font>
      <sz val="15.15"/>
      <color indexed="8"/>
      <name val="Arial"/>
      <family val="0"/>
    </font>
    <font>
      <i/>
      <sz val="8"/>
      <color indexed="8"/>
      <name val="Calibri"/>
      <family val="0"/>
    </font>
    <font>
      <sz val="10.75"/>
      <color indexed="8"/>
      <name val="Arial"/>
      <family val="0"/>
    </font>
    <font>
      <b/>
      <u val="single"/>
      <sz val="14"/>
      <color indexed="8"/>
      <name val="Arial"/>
      <family val="0"/>
    </font>
    <font>
      <sz val="9.85"/>
      <color indexed="8"/>
      <name val="Arial"/>
      <family val="0"/>
    </font>
    <font>
      <sz val="11.5"/>
      <color indexed="8"/>
      <name val="Arial"/>
      <family val="0"/>
    </font>
    <font>
      <b/>
      <sz val="11.75"/>
      <color indexed="8"/>
      <name val="Arial"/>
      <family val="0"/>
    </font>
    <font>
      <sz val="10.55"/>
      <color indexed="8"/>
      <name val="Arial"/>
      <family val="0"/>
    </font>
    <font>
      <sz val="11.25"/>
      <color indexed="8"/>
      <name val="Arial"/>
      <family val="0"/>
    </font>
    <font>
      <sz val="9.4"/>
      <color indexed="8"/>
      <name val="Arial"/>
      <family val="0"/>
    </font>
    <font>
      <sz val="9.25"/>
      <color indexed="8"/>
      <name val="Arial"/>
      <family val="0"/>
    </font>
    <font>
      <b/>
      <u val="single"/>
      <sz val="11.2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b/>
      <u val="single"/>
      <sz val="11.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168" fontId="3" fillId="0" borderId="10" xfId="0" applyNumberFormat="1" applyFont="1" applyFill="1" applyBorder="1" applyAlignment="1">
      <alignment horizontal="right" vertical="center"/>
    </xf>
    <xf numFmtId="0" fontId="4" fillId="0" borderId="10" xfId="64" applyFont="1" applyFill="1" applyBorder="1" applyAlignment="1">
      <alignment horizontal="left" vertical="center"/>
      <protection/>
    </xf>
    <xf numFmtId="0" fontId="3" fillId="0" borderId="10" xfId="64" applyFont="1" applyFill="1" applyBorder="1" applyAlignment="1">
      <alignment horizontal="left" vertical="center"/>
      <protection/>
    </xf>
    <xf numFmtId="3" fontId="7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0" fontId="8" fillId="0" borderId="0" xfId="70" applyFont="1" applyAlignment="1">
      <alignment horizontal="left" vertical="center"/>
      <protection/>
    </xf>
    <xf numFmtId="0" fontId="0" fillId="33" borderId="11" xfId="0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10" xfId="64" applyFont="1" applyBorder="1" applyAlignment="1">
      <alignment horizontal="left" vertical="center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4" fillId="34" borderId="10" xfId="64" applyFont="1" applyFill="1" applyBorder="1" applyAlignment="1">
      <alignment horizontal="left" vertical="center"/>
      <protection/>
    </xf>
    <xf numFmtId="3" fontId="4" fillId="34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68" fontId="4" fillId="34" borderId="10" xfId="0" applyNumberFormat="1" applyFont="1" applyFill="1" applyBorder="1" applyAlignment="1">
      <alignment horizontal="right" vertical="center"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4" fillId="34" borderId="10" xfId="65" applyFont="1" applyFill="1" applyBorder="1" applyAlignment="1">
      <alignment horizontal="left" vertical="center"/>
      <protection/>
    </xf>
    <xf numFmtId="3" fontId="4" fillId="34" borderId="14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/>
    </xf>
    <xf numFmtId="0" fontId="4" fillId="0" borderId="10" xfId="65" applyFont="1" applyBorder="1" applyAlignment="1">
      <alignment horizontal="left" vertical="center"/>
      <protection/>
    </xf>
    <xf numFmtId="3" fontId="4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/>
    </xf>
    <xf numFmtId="0" fontId="4" fillId="0" borderId="12" xfId="65" applyFont="1" applyBorder="1" applyAlignment="1">
      <alignment horizontal="left" vertical="center"/>
      <protection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3" fillId="0" borderId="10" xfId="65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168" fontId="4" fillId="34" borderId="14" xfId="0" applyNumberFormat="1" applyFont="1" applyFill="1" applyBorder="1" applyAlignment="1">
      <alignment horizontal="right" vertical="center"/>
    </xf>
    <xf numFmtId="168" fontId="3" fillId="34" borderId="10" xfId="0" applyNumberFormat="1" applyFont="1" applyFill="1" applyBorder="1" applyAlignment="1">
      <alignment horizontal="right" vertical="center"/>
    </xf>
    <xf numFmtId="168" fontId="4" fillId="0" borderId="14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right" vertical="center"/>
    </xf>
    <xf numFmtId="168" fontId="4" fillId="0" borderId="12" xfId="0" applyNumberFormat="1" applyFont="1" applyBorder="1" applyAlignment="1">
      <alignment horizontal="right" vertical="center"/>
    </xf>
    <xf numFmtId="168" fontId="4" fillId="0" borderId="13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33" borderId="12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54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8" fillId="33" borderId="17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8" fillId="33" borderId="18" xfId="54" applyFont="1" applyFill="1" applyBorder="1" applyAlignment="1">
      <alignment horizontal="center" vertical="center" wrapText="1"/>
      <protection/>
    </xf>
    <xf numFmtId="0" fontId="8" fillId="33" borderId="19" xfId="54" applyFont="1" applyFill="1" applyBorder="1" applyAlignment="1">
      <alignment horizontal="center" vertical="center" wrapText="1"/>
      <protection/>
    </xf>
    <xf numFmtId="0" fontId="8" fillId="33" borderId="20" xfId="54" applyFont="1" applyFill="1" applyBorder="1" applyAlignment="1">
      <alignment horizontal="center" vertical="center" wrapText="1"/>
      <protection/>
    </xf>
    <xf numFmtId="0" fontId="10" fillId="33" borderId="19" xfId="0" applyFont="1" applyFill="1" applyBorder="1" applyAlignment="1">
      <alignment/>
    </xf>
    <xf numFmtId="0" fontId="8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1" fillId="0" borderId="11" xfId="68" applyFont="1" applyBorder="1" applyAlignment="1">
      <alignment horizontal="left" vertical="center"/>
      <protection/>
    </xf>
    <xf numFmtId="3" fontId="11" fillId="0" borderId="10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34" borderId="10" xfId="64" applyFont="1" applyFill="1" applyBorder="1" applyAlignment="1">
      <alignment horizontal="left" vertical="center"/>
      <protection/>
    </xf>
    <xf numFmtId="3" fontId="11" fillId="34" borderId="10" xfId="0" applyNumberFormat="1" applyFont="1" applyFill="1" applyBorder="1" applyAlignment="1">
      <alignment horizontal="right" vertical="center"/>
    </xf>
    <xf numFmtId="3" fontId="11" fillId="34" borderId="14" xfId="0" applyNumberFormat="1" applyFont="1" applyFill="1" applyBorder="1" applyAlignment="1">
      <alignment horizontal="right" vertical="center"/>
    </xf>
    <xf numFmtId="3" fontId="8" fillId="34" borderId="10" xfId="0" applyNumberFormat="1" applyFont="1" applyFill="1" applyBorder="1" applyAlignment="1">
      <alignment/>
    </xf>
    <xf numFmtId="168" fontId="11" fillId="34" borderId="10" xfId="64" applyNumberFormat="1" applyFont="1" applyFill="1" applyBorder="1" applyAlignment="1">
      <alignment horizontal="left" vertical="center"/>
      <protection/>
    </xf>
    <xf numFmtId="168" fontId="11" fillId="34" borderId="10" xfId="0" applyNumberFormat="1" applyFont="1" applyFill="1" applyBorder="1" applyAlignment="1">
      <alignment horizontal="right" vertical="center"/>
    </xf>
    <xf numFmtId="168" fontId="11" fillId="34" borderId="14" xfId="0" applyNumberFormat="1" applyFont="1" applyFill="1" applyBorder="1" applyAlignment="1">
      <alignment horizontal="right" vertical="center"/>
    </xf>
    <xf numFmtId="168" fontId="8" fillId="34" borderId="11" xfId="0" applyNumberFormat="1" applyFont="1" applyFill="1" applyBorder="1" applyAlignment="1">
      <alignment horizontal="right" vertical="center"/>
    </xf>
    <xf numFmtId="0" fontId="11" fillId="0" borderId="10" xfId="64" applyFont="1" applyFill="1" applyBorder="1" applyAlignment="1">
      <alignment horizontal="left" vertical="center"/>
      <protection/>
    </xf>
    <xf numFmtId="3" fontId="8" fillId="0" borderId="11" xfId="0" applyNumberFormat="1" applyFont="1" applyFill="1" applyBorder="1" applyAlignment="1">
      <alignment horizontal="right" vertical="center"/>
    </xf>
    <xf numFmtId="0" fontId="11" fillId="0" borderId="10" xfId="64" applyFont="1" applyBorder="1" applyAlignment="1">
      <alignment horizontal="left" vertical="center"/>
      <protection/>
    </xf>
    <xf numFmtId="3" fontId="8" fillId="0" borderId="10" xfId="0" applyNumberFormat="1" applyFont="1" applyFill="1" applyBorder="1" applyAlignment="1">
      <alignment horizontal="right" vertical="center"/>
    </xf>
    <xf numFmtId="0" fontId="11" fillId="0" borderId="10" xfId="68" applyFont="1" applyBorder="1" applyAlignment="1">
      <alignment horizontal="left" vertical="center"/>
      <protection/>
    </xf>
    <xf numFmtId="3" fontId="8" fillId="0" borderId="10" xfId="0" applyNumberFormat="1" applyFont="1" applyFill="1" applyBorder="1" applyAlignment="1">
      <alignment/>
    </xf>
    <xf numFmtId="168" fontId="11" fillId="0" borderId="10" xfId="64" applyNumberFormat="1" applyFont="1" applyBorder="1" applyAlignment="1">
      <alignment horizontal="left" vertical="center"/>
      <protection/>
    </xf>
    <xf numFmtId="168" fontId="11" fillId="0" borderId="10" xfId="0" applyNumberFormat="1" applyFont="1" applyFill="1" applyBorder="1" applyAlignment="1">
      <alignment horizontal="right" vertical="center"/>
    </xf>
    <xf numFmtId="168" fontId="11" fillId="0" borderId="14" xfId="0" applyNumberFormat="1" applyFont="1" applyFill="1" applyBorder="1" applyAlignment="1">
      <alignment horizontal="right" vertical="center"/>
    </xf>
    <xf numFmtId="0" fontId="8" fillId="0" borderId="10" xfId="64" applyFont="1" applyFill="1" applyBorder="1" applyAlignment="1">
      <alignment horizontal="left" vertical="center"/>
      <protection/>
    </xf>
    <xf numFmtId="0" fontId="11" fillId="0" borderId="12" xfId="68" applyFont="1" applyBorder="1" applyAlignment="1">
      <alignment horizontal="left" vertical="center"/>
      <protection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10" xfId="68" applyFont="1" applyBorder="1" applyAlignment="1">
      <alignment horizontal="lef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0" fontId="11" fillId="0" borderId="0" xfId="68" applyFont="1" applyBorder="1" applyAlignment="1">
      <alignment horizontal="left" vertical="center"/>
      <protection/>
    </xf>
    <xf numFmtId="3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8" fontId="11" fillId="0" borderId="14" xfId="0" applyNumberFormat="1" applyFont="1" applyBorder="1" applyAlignment="1">
      <alignment horizontal="right" vertical="center"/>
    </xf>
    <xf numFmtId="168" fontId="8" fillId="0" borderId="10" xfId="0" applyNumberFormat="1" applyFont="1" applyBorder="1" applyAlignment="1">
      <alignment horizontal="right" vertical="center"/>
    </xf>
    <xf numFmtId="0" fontId="10" fillId="0" borderId="0" xfId="54" applyFont="1" applyAlignment="1">
      <alignment horizontal="center" vertical="center" wrapText="1"/>
      <protection/>
    </xf>
    <xf numFmtId="0" fontId="11" fillId="0" borderId="12" xfId="64" applyFont="1" applyBorder="1" applyAlignment="1">
      <alignment horizontal="left" vertical="center"/>
      <protection/>
    </xf>
    <xf numFmtId="168" fontId="11" fillId="0" borderId="12" xfId="64" applyNumberFormat="1" applyFont="1" applyBorder="1" applyAlignment="1">
      <alignment horizontal="left" vertical="center"/>
      <protection/>
    </xf>
    <xf numFmtId="3" fontId="10" fillId="0" borderId="0" xfId="0" applyNumberFormat="1" applyFont="1" applyAlignment="1">
      <alignment horizontal="right" vertical="center"/>
    </xf>
    <xf numFmtId="0" fontId="8" fillId="0" borderId="10" xfId="64" applyFont="1" applyBorder="1" applyAlignment="1">
      <alignment horizontal="left" vertical="center"/>
      <protection/>
    </xf>
    <xf numFmtId="3" fontId="8" fillId="0" borderId="10" xfId="0" applyNumberFormat="1" applyFont="1" applyBorder="1" applyAlignment="1">
      <alignment/>
    </xf>
    <xf numFmtId="0" fontId="8" fillId="33" borderId="12" xfId="54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 horizontal="right" vertical="top"/>
    </xf>
    <xf numFmtId="0" fontId="10" fillId="0" borderId="0" xfId="54" applyFont="1" applyAlignment="1">
      <alignment horizontal="left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3" fillId="0" borderId="0" xfId="66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11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Border="1" applyAlignment="1">
      <alignment horizontal="left" vertical="center"/>
      <protection/>
    </xf>
    <xf numFmtId="0" fontId="8" fillId="33" borderId="21" xfId="54" applyFont="1" applyFill="1" applyBorder="1" applyAlignment="1">
      <alignment horizontal="center" vertical="center" wrapText="1"/>
      <protection/>
    </xf>
    <xf numFmtId="0" fontId="11" fillId="34" borderId="11" xfId="64" applyFont="1" applyFill="1" applyBorder="1" applyAlignment="1">
      <alignment horizontal="left" vertical="center"/>
      <protection/>
    </xf>
    <xf numFmtId="168" fontId="11" fillId="34" borderId="11" xfId="64" applyNumberFormat="1" applyFont="1" applyFill="1" applyBorder="1" applyAlignment="1">
      <alignment horizontal="left" vertical="center"/>
      <protection/>
    </xf>
    <xf numFmtId="3" fontId="8" fillId="34" borderId="11" xfId="0" applyNumberFormat="1" applyFont="1" applyFill="1" applyBorder="1" applyAlignment="1">
      <alignment/>
    </xf>
    <xf numFmtId="0" fontId="8" fillId="33" borderId="22" xfId="54" applyFont="1" applyFill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left" vertical="center"/>
      <protection/>
    </xf>
    <xf numFmtId="0" fontId="4" fillId="33" borderId="17" xfId="0" applyFont="1" applyFill="1" applyBorder="1" applyAlignment="1">
      <alignment/>
    </xf>
    <xf numFmtId="0" fontId="4" fillId="34" borderId="11" xfId="65" applyFont="1" applyFill="1" applyBorder="1" applyAlignment="1">
      <alignment horizontal="left" vertical="center"/>
      <protection/>
    </xf>
    <xf numFmtId="0" fontId="3" fillId="33" borderId="13" xfId="54" applyFont="1" applyFill="1" applyBorder="1" applyAlignment="1">
      <alignment horizontal="left" vertical="center" wrapText="1"/>
      <protection/>
    </xf>
    <xf numFmtId="0" fontId="4" fillId="33" borderId="16" xfId="0" applyFont="1" applyFill="1" applyBorder="1" applyAlignment="1">
      <alignment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68" fontId="3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3" fillId="33" borderId="19" xfId="54" applyFont="1" applyFill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right" vertical="center"/>
    </xf>
    <xf numFmtId="168" fontId="8" fillId="0" borderId="11" xfId="0" applyNumberFormat="1" applyFont="1" applyBorder="1" applyAlignment="1">
      <alignment horizontal="right" vertical="center"/>
    </xf>
    <xf numFmtId="0" fontId="8" fillId="33" borderId="12" xfId="0" applyFont="1" applyFill="1" applyBorder="1" applyAlignment="1">
      <alignment horizontal="center"/>
    </xf>
    <xf numFmtId="0" fontId="8" fillId="33" borderId="11" xfId="55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0" xfId="70" applyFont="1" applyBorder="1" applyAlignment="1">
      <alignment horizontal="left" vertical="center"/>
      <protection/>
    </xf>
    <xf numFmtId="0" fontId="0" fillId="0" borderId="0" xfId="54" applyAlignment="1">
      <alignment horizontal="center" vertical="center" wrapText="1"/>
      <protection/>
    </xf>
    <xf numFmtId="3" fontId="0" fillId="0" borderId="0" xfId="0" applyNumberFormat="1" applyAlignment="1">
      <alignment horizontal="righ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54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/>
    </xf>
    <xf numFmtId="0" fontId="3" fillId="33" borderId="12" xfId="54" applyFont="1" applyFill="1" applyBorder="1" applyAlignment="1">
      <alignment horizontal="left" vertical="center" wrapText="1"/>
      <protection/>
    </xf>
    <xf numFmtId="0" fontId="14" fillId="33" borderId="11" xfId="0" applyFont="1" applyFill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33" borderId="14" xfId="54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/>
    </xf>
    <xf numFmtId="168" fontId="18" fillId="0" borderId="10" xfId="0" applyNumberFormat="1" applyFont="1" applyFill="1" applyBorder="1" applyAlignment="1">
      <alignment horizontal="right" vertical="center"/>
    </xf>
    <xf numFmtId="0" fontId="0" fillId="0" borderId="0" xfId="70" applyAlignment="1">
      <alignment horizontal="left" vertical="center"/>
      <protection/>
    </xf>
    <xf numFmtId="0" fontId="17" fillId="0" borderId="10" xfId="56" applyFont="1" applyBorder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2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Detailed Characteristics - Wandsworth - Provision of Unpaid Care" xfId="65"/>
    <cellStyle name="Row_Headings_Disability" xfId="66"/>
    <cellStyle name="Row_Headings_Provision of Unpaid Care" xfId="67"/>
    <cellStyle name="Row_Headings_Sheet2" xfId="68"/>
    <cellStyle name="Source" xfId="69"/>
    <cellStyle name="Table_Name" xfId="70"/>
    <cellStyle name="Title" xfId="71"/>
    <cellStyle name="Total" xfId="72"/>
    <cellStyle name="Warning Text" xfId="73"/>
    <cellStyle name="Warnings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Health Problem or Disability by 'General' Health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15"/>
          <c:w val="0.78275"/>
          <c:h val="0.823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Disability!$AI$13</c:f>
              <c:strCache>
                <c:ptCount val="1"/>
                <c:pt idx="0">
                  <c:v>Day-to-day activities not limited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Disability!$AF$14:$AF$17</c:f>
              <c:strCache/>
            </c:strRef>
          </c:cat>
          <c:val>
            <c:numRef>
              <c:f>Disability!$AI$14:$AI$17</c:f>
              <c:numCache/>
            </c:numRef>
          </c:val>
        </c:ser>
        <c:ser>
          <c:idx val="1"/>
          <c:order val="1"/>
          <c:tx>
            <c:strRef>
              <c:f>Disability!$AH$13</c:f>
              <c:strCache>
                <c:ptCount val="1"/>
                <c:pt idx="0">
                  <c:v>Day-to-day activities limited a little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Disability!$AF$14:$AF$17</c:f>
              <c:strCache/>
            </c:strRef>
          </c:cat>
          <c:val>
            <c:numRef>
              <c:f>Disability!$AH$14:$AH$17</c:f>
              <c:numCache/>
            </c:numRef>
          </c:val>
        </c:ser>
        <c:ser>
          <c:idx val="0"/>
          <c:order val="2"/>
          <c:tx>
            <c:strRef>
              <c:f>Disability!$AG$13</c:f>
              <c:strCache>
                <c:ptCount val="1"/>
                <c:pt idx="0">
                  <c:v>Day-to-day activities limited a 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Disability!$AF$14:$AF$17</c:f>
              <c:strCache/>
            </c:strRef>
          </c:cat>
          <c:val>
            <c:numRef>
              <c:f>Disability!$AG$14:$AG$17</c:f>
              <c:numCache/>
            </c:numRef>
          </c:val>
        </c:ser>
        <c:overlap val="100"/>
        <c:axId val="9318962"/>
        <c:axId val="16761795"/>
      </c:barChart>
      <c:catAx>
        <c:axId val="931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6575"/>
          <c:w val="0.1935"/>
          <c:h val="0.4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Provision of Unpaid Care by Age (Wandsworth)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4"/>
          <c:w val="0.9115"/>
          <c:h val="0.831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'Provision of Unpaid Care'!$E$31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Care'!$A$32:$A$37</c:f>
              <c:strCache/>
            </c:strRef>
          </c:cat>
          <c:val>
            <c:numRef>
              <c:f>'Provision of Unpaid Care'!$E$32:$E$37</c:f>
              <c:numCache/>
            </c:numRef>
          </c:val>
        </c:ser>
        <c:ser>
          <c:idx val="2"/>
          <c:order val="1"/>
          <c:tx>
            <c:strRef>
              <c:f>'Provision of Unpaid Care'!$D$31</c:f>
              <c:strCache>
                <c:ptCount val="1"/>
                <c:pt idx="0">
                  <c:v>50 to 64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Care'!$A$32:$A$37</c:f>
              <c:strCache/>
            </c:strRef>
          </c:cat>
          <c:val>
            <c:numRef>
              <c:f>'Provision of Unpaid Care'!$D$32:$D$37</c:f>
              <c:numCache/>
            </c:numRef>
          </c:val>
        </c:ser>
        <c:ser>
          <c:idx val="1"/>
          <c:order val="2"/>
          <c:tx>
            <c:strRef>
              <c:f>'Provision of Unpaid Care'!$C$31</c:f>
              <c:strCache>
                <c:ptCount val="1"/>
                <c:pt idx="0">
                  <c:v>25 to 49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Care'!$A$32:$A$37</c:f>
              <c:strCache/>
            </c:strRef>
          </c:cat>
          <c:val>
            <c:numRef>
              <c:f>'Provision of Unpaid Care'!$C$32:$C$37</c:f>
              <c:numCache/>
            </c:numRef>
          </c:val>
        </c:ser>
        <c:ser>
          <c:idx val="0"/>
          <c:order val="3"/>
          <c:tx>
            <c:strRef>
              <c:f>'Provision of Unpaid Care'!$B$31</c:f>
              <c:strCache>
                <c:ptCount val="1"/>
                <c:pt idx="0">
                  <c:v> 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Care'!$A$32:$A$37</c:f>
              <c:strCache/>
            </c:strRef>
          </c:cat>
          <c:val>
            <c:numRef>
              <c:f>'Provision of Unpaid Care'!$B$32:$B$37</c:f>
              <c:numCache/>
            </c:numRef>
          </c:val>
        </c:ser>
        <c:overlap val="100"/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25"/>
          <c:w val="0.06675"/>
          <c:h val="0.3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Provision of Unpaid Care by General Health (Wandsworth)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275"/>
          <c:w val="0.73075"/>
          <c:h val="0.83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'Provision of Unpaid Care'!$H$22</c:f>
              <c:strCache>
                <c:ptCount val="1"/>
                <c:pt idx="0">
                  <c:v>Provides 50 or more hours unpaid care a week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Care'!$I$17:$L$17</c:f>
              <c:strCache/>
            </c:strRef>
          </c:cat>
          <c:val>
            <c:numRef>
              <c:f>'Provision of Unpaid Care'!$I$22:$L$22</c:f>
              <c:numCache/>
            </c:numRef>
          </c:val>
        </c:ser>
        <c:ser>
          <c:idx val="2"/>
          <c:order val="1"/>
          <c:tx>
            <c:strRef>
              <c:f>'Provision of Unpaid Care'!$H$21</c:f>
              <c:strCache>
                <c:ptCount val="1"/>
                <c:pt idx="0">
                  <c:v>Provides 20 to 49 hours unpaid care a week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Care'!$I$17:$L$17</c:f>
              <c:strCache/>
            </c:strRef>
          </c:cat>
          <c:val>
            <c:numRef>
              <c:f>'Provision of Unpaid Care'!$I$21:$L$21</c:f>
              <c:numCache/>
            </c:numRef>
          </c:val>
        </c:ser>
        <c:ser>
          <c:idx val="1"/>
          <c:order val="2"/>
          <c:tx>
            <c:strRef>
              <c:f>'Provision of Unpaid Care'!$H$20</c:f>
              <c:strCache>
                <c:ptCount val="1"/>
                <c:pt idx="0">
                  <c:v>Provides 1 to 19 hours unpaid care a week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Care'!$I$17:$L$17</c:f>
              <c:strCache/>
            </c:strRef>
          </c:cat>
          <c:val>
            <c:numRef>
              <c:f>'Provision of Unpaid Care'!$I$20:$L$20</c:f>
              <c:numCache/>
            </c:numRef>
          </c:val>
        </c:ser>
        <c:ser>
          <c:idx val="0"/>
          <c:order val="3"/>
          <c:tx>
            <c:strRef>
              <c:f>'Provision of Unpaid Care'!$H$18</c:f>
              <c:strCache>
                <c:ptCount val="1"/>
                <c:pt idx="0">
                  <c:v>Provides no unpaid care: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Care'!$I$17:$L$17</c:f>
              <c:strCache/>
            </c:strRef>
          </c:cat>
          <c:val>
            <c:numRef>
              <c:f>'Provision of Unpaid Care'!$I$18:$L$18</c:f>
              <c:numCache/>
            </c:numRef>
          </c:val>
        </c:ser>
        <c:overlap val="100"/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7125"/>
          <c:w val="0.246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Provision of Unpaid Care by General Health (Wandsworth)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175"/>
          <c:w val="0.83"/>
          <c:h val="0.841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'Provision of Unpaid Care'!$K$31</c:f>
              <c:strCache>
                <c:ptCount val="1"/>
                <c:pt idx="0">
                  <c:v>Bad or very bad health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Care'!$H$32:$H$37</c:f>
              <c:strCache/>
            </c:strRef>
          </c:cat>
          <c:val>
            <c:numRef>
              <c:f>'Provision of Unpaid Care'!$K$32:$K$37</c:f>
              <c:numCache/>
            </c:numRef>
          </c:val>
        </c:ser>
        <c:ser>
          <c:idx val="1"/>
          <c:order val="1"/>
          <c:tx>
            <c:strRef>
              <c:f>'Provision of Unpaid Care'!$J$31</c:f>
              <c:strCache>
                <c:ptCount val="1"/>
                <c:pt idx="0">
                  <c:v>Fair health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Care'!$H$32:$H$37</c:f>
              <c:strCache/>
            </c:strRef>
          </c:cat>
          <c:val>
            <c:numRef>
              <c:f>'Provision of Unpaid Care'!$J$32:$J$37</c:f>
              <c:numCache/>
            </c:numRef>
          </c:val>
        </c:ser>
        <c:ser>
          <c:idx val="0"/>
          <c:order val="2"/>
          <c:tx>
            <c:strRef>
              <c:f>'Provision of Unpaid Care'!$I$31</c:f>
              <c:strCache>
                <c:ptCount val="1"/>
                <c:pt idx="0">
                  <c:v>Very good or good health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Care'!$H$32:$H$37</c:f>
              <c:strCache/>
            </c:strRef>
          </c:cat>
          <c:val>
            <c:numRef>
              <c:f>'Provision of Unpaid Care'!$I$32:$I$37</c:f>
              <c:numCache/>
            </c:numRef>
          </c:val>
        </c:ser>
        <c:overlap val="100"/>
        <c:axId val="3242592"/>
        <c:axId val="29183329"/>
      </c:bar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26"/>
          <c:w val="0.1475"/>
          <c:h val="0.3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Health Problem or Disability by Age (Wandsworth)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375"/>
          <c:w val="0.80225"/>
          <c:h val="0.807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Disability!$AC$19</c:f>
              <c:strCache>
                <c:ptCount val="1"/>
                <c:pt idx="0">
                  <c:v>Day-to-day activities not limited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Disability!$Z$20:$Z$28</c:f>
              <c:strCache/>
            </c:strRef>
          </c:cat>
          <c:val>
            <c:numRef>
              <c:f>Disability!$AC$20:$AC$28</c:f>
              <c:numCache/>
            </c:numRef>
          </c:val>
        </c:ser>
        <c:ser>
          <c:idx val="1"/>
          <c:order val="1"/>
          <c:tx>
            <c:strRef>
              <c:f>Disability!$AB$19</c:f>
              <c:strCache>
                <c:ptCount val="1"/>
                <c:pt idx="0">
                  <c:v>Day-to-day activities limited a little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Disability!$Z$20:$Z$28</c:f>
              <c:strCache/>
            </c:strRef>
          </c:cat>
          <c:val>
            <c:numRef>
              <c:f>Disability!$AB$20:$AB$28</c:f>
              <c:numCache/>
            </c:numRef>
          </c:val>
        </c:ser>
        <c:ser>
          <c:idx val="0"/>
          <c:order val="2"/>
          <c:tx>
            <c:strRef>
              <c:f>Disability!$AA$19</c:f>
              <c:strCache>
                <c:ptCount val="1"/>
                <c:pt idx="0">
                  <c:v>Day-to-day activities limited a 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Disability!$Z$20:$Z$28</c:f>
              <c:strCache/>
            </c:strRef>
          </c:cat>
          <c:val>
            <c:numRef>
              <c:f>Disability!$AA$20:$AA$28</c:f>
              <c:numCache/>
            </c:numRef>
          </c:val>
        </c:ser>
        <c:overlap val="100"/>
        <c:axId val="16638428"/>
        <c:axId val="15528125"/>
      </c:bar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20525"/>
          <c:w val="0.1675"/>
          <c:h val="0.5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Health Problem or Disability by Ethnic Group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75"/>
          <c:w val="0.8235"/>
          <c:h val="0.84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Disability!$D$16</c:f>
              <c:strCache>
                <c:ptCount val="1"/>
                <c:pt idx="0">
                  <c:v>Day-to-day activities not limited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Disability!$A$17:$A$22</c:f>
              <c:strCache/>
            </c:strRef>
          </c:cat>
          <c:val>
            <c:numRef>
              <c:f>Disability!$D$17:$D$22</c:f>
              <c:numCache/>
            </c:numRef>
          </c:val>
        </c:ser>
        <c:ser>
          <c:idx val="1"/>
          <c:order val="1"/>
          <c:tx>
            <c:strRef>
              <c:f>Disability!$C$16</c:f>
              <c:strCache>
                <c:ptCount val="1"/>
                <c:pt idx="0">
                  <c:v>Day-to-day activities limited a little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Disability!$A$17:$A$22</c:f>
              <c:strCache/>
            </c:strRef>
          </c:cat>
          <c:val>
            <c:numRef>
              <c:f>Disability!$C$17:$C$22</c:f>
              <c:numCache/>
            </c:numRef>
          </c:val>
        </c:ser>
        <c:ser>
          <c:idx val="0"/>
          <c:order val="2"/>
          <c:tx>
            <c:strRef>
              <c:f>Disability!$B$16</c:f>
              <c:strCache>
                <c:ptCount val="1"/>
                <c:pt idx="0">
                  <c:v>Day-to-day activities limited a 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Disability!$A$17:$A$22</c:f>
              <c:strCache/>
            </c:strRef>
          </c:cat>
          <c:val>
            <c:numRef>
              <c:f>Disability!$B$17:$B$22</c:f>
              <c:numCache/>
            </c:numRef>
          </c:val>
        </c:ser>
        <c:overlap val="100"/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2525"/>
          <c:w val="0.15875"/>
          <c:h val="0.4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Health Problem or Disability by Religion (Wandsworth)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65"/>
          <c:w val="0.84"/>
          <c:h val="0.838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Disability!$W$18</c:f>
              <c:strCache>
                <c:ptCount val="1"/>
                <c:pt idx="0">
                  <c:v>Day-to-day activities not limited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Disability!$T$19:$T$28</c:f>
              <c:strCache/>
            </c:strRef>
          </c:cat>
          <c:val>
            <c:numRef>
              <c:f>Disability!$W$19:$W$28</c:f>
              <c:numCache/>
            </c:numRef>
          </c:val>
        </c:ser>
        <c:ser>
          <c:idx val="1"/>
          <c:order val="1"/>
          <c:tx>
            <c:strRef>
              <c:f>Disability!$V$18</c:f>
              <c:strCache>
                <c:ptCount val="1"/>
                <c:pt idx="0">
                  <c:v>Day-to-day activities limited a little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Disability!$T$19:$T$28</c:f>
              <c:strCache/>
            </c:strRef>
          </c:cat>
          <c:val>
            <c:numRef>
              <c:f>Disability!$V$19:$V$28</c:f>
              <c:numCache/>
            </c:numRef>
          </c:val>
        </c:ser>
        <c:ser>
          <c:idx val="0"/>
          <c:order val="2"/>
          <c:tx>
            <c:strRef>
              <c:f>Disability!$U$18</c:f>
              <c:strCache>
                <c:ptCount val="1"/>
                <c:pt idx="0">
                  <c:v>Day-to-day activities limited a 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Disability!$T$19:$T$28</c:f>
              <c:strCache/>
            </c:strRef>
          </c:cat>
          <c:val>
            <c:numRef>
              <c:f>Disability!$U$19:$U$28</c:f>
              <c:numCache/>
            </c:numRef>
          </c:val>
        </c:ser>
        <c:overlap val="100"/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30125"/>
          <c:w val="0.1422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Long-term Health Problem or Disability by NS-SeC (Wandsworth)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1"/>
          <c:w val="0.816"/>
          <c:h val="0.84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Disability!$K$28</c:f>
              <c:strCache>
                <c:ptCount val="1"/>
                <c:pt idx="0">
                  <c:v>Day-to-day activities not limited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(Disability!$H$30:$H$31,Disability!$H$32:$H$37,Disability!$H$39:$H$40,Disability!$H$42,Disability!$H$44)</c:f>
              <c:strCache/>
            </c:strRef>
          </c:cat>
          <c:val>
            <c:numRef>
              <c:f>(Disability!$K$30:$K$31,Disability!$K$32:$K$37,Disability!$K$39:$K$40,Disability!$K$42,Disability!$K$44)</c:f>
              <c:numCache/>
            </c:numRef>
          </c:val>
        </c:ser>
        <c:ser>
          <c:idx val="1"/>
          <c:order val="1"/>
          <c:tx>
            <c:strRef>
              <c:f>Disability!$J$28</c:f>
              <c:strCache>
                <c:ptCount val="1"/>
                <c:pt idx="0">
                  <c:v>Day-to-day activities limited a little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(Disability!$H$30:$H$31,Disability!$H$32:$H$37,Disability!$H$39:$H$40,Disability!$H$42,Disability!$H$44)</c:f>
              <c:strCache/>
            </c:strRef>
          </c:cat>
          <c:val>
            <c:numRef>
              <c:f>(Disability!$J$30:$J$31,Disability!$J$32:$J$37,Disability!$J$39:$J$40,Disability!$J$42,Disability!$J$44)</c:f>
              <c:numCache/>
            </c:numRef>
          </c:val>
        </c:ser>
        <c:ser>
          <c:idx val="0"/>
          <c:order val="2"/>
          <c:tx>
            <c:strRef>
              <c:f>Disability!$I$28</c:f>
              <c:strCache>
                <c:ptCount val="1"/>
                <c:pt idx="0">
                  <c:v>Day-to-day activities limited a lot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(Disability!$H$30:$H$31,Disability!$H$32:$H$37,Disability!$H$39:$H$40,Disability!$H$42,Disability!$H$44)</c:f>
              <c:strCache/>
            </c:strRef>
          </c:cat>
          <c:val>
            <c:numRef>
              <c:f>(Disability!$I$30:$I$31,Disability!$I$32:$I$37,Disability!$I$39:$I$40,Disability!$I$42,Disability!$I$44)</c:f>
              <c:numCache/>
            </c:numRef>
          </c:val>
        </c:ser>
        <c:overlap val="100"/>
        <c:axId val="11851674"/>
        <c:axId val="39556203"/>
      </c:bar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19975"/>
          <c:w val="0.16225"/>
          <c:h val="0.4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General Health by NS-SeC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15"/>
          <c:w val="0.90375"/>
          <c:h val="0.833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'General Health'!$F$25</c:f>
              <c:strCache>
                <c:ptCount val="1"/>
                <c:pt idx="0">
                  <c:v>Very bad health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('General Health'!$A$27:$A$28,'General Health'!$A$29:$A$34,'General Health'!$A$36:$A$37,'General Health'!$A$39,'General Health'!$A$41)</c:f>
              <c:strCache/>
            </c:strRef>
          </c:cat>
          <c:val>
            <c:numRef>
              <c:f>('General Health'!$F$27:$F$28,'General Health'!$F$29:$F$34,'General Health'!$F$36:$F$37,'General Health'!$F$39,'General Health'!$F$41)</c:f>
              <c:numCache/>
            </c:numRef>
          </c:val>
        </c:ser>
        <c:ser>
          <c:idx val="3"/>
          <c:order val="1"/>
          <c:tx>
            <c:strRef>
              <c:f>'General Health'!$E$25</c:f>
              <c:strCache>
                <c:ptCount val="1"/>
                <c:pt idx="0">
                  <c:v>Bad health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('General Health'!$A$27:$A$28,'General Health'!$A$29:$A$34,'General Health'!$A$36:$A$37,'General Health'!$A$39,'General Health'!$A$41)</c:f>
              <c:strCache/>
            </c:strRef>
          </c:cat>
          <c:val>
            <c:numRef>
              <c:f>('General Health'!$E$27:$E$28,'General Health'!$E$29:$E$34,'General Health'!$E$36:$E$37,'General Health'!$E$39,'General Health'!$E$41)</c:f>
              <c:numCache/>
            </c:numRef>
          </c:val>
        </c:ser>
        <c:ser>
          <c:idx val="2"/>
          <c:order val="2"/>
          <c:tx>
            <c:strRef>
              <c:f>'General Health'!$D$25</c:f>
              <c:strCache>
                <c:ptCount val="1"/>
                <c:pt idx="0">
                  <c:v>Fair health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('General Health'!$A$27:$A$28,'General Health'!$A$29:$A$34,'General Health'!$A$36:$A$37,'General Health'!$A$39,'General Health'!$A$41)</c:f>
              <c:strCache/>
            </c:strRef>
          </c:cat>
          <c:val>
            <c:numRef>
              <c:f>('General Health'!$D$27:$D$28,'General Health'!$D$29:$D$34,'General Health'!$D$36:$D$37,'General Health'!$D$39,'General Health'!$D$41)</c:f>
              <c:numCache/>
            </c:numRef>
          </c:val>
        </c:ser>
        <c:ser>
          <c:idx val="1"/>
          <c:order val="3"/>
          <c:tx>
            <c:strRef>
              <c:f>'General Health'!$C$25</c:f>
              <c:strCache>
                <c:ptCount val="1"/>
                <c:pt idx="0">
                  <c:v>Good health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('General Health'!$A$27:$A$28,'General Health'!$A$29:$A$34,'General Health'!$A$36:$A$37,'General Health'!$A$39,'General Health'!$A$41)</c:f>
              <c:strCache/>
            </c:strRef>
          </c:cat>
          <c:val>
            <c:numRef>
              <c:f>('General Health'!$C$27:$C$28,'General Health'!$C$29:$C$34,'General Health'!$C$36:$C$37,'General Health'!$C$39,'General Health'!$C$41)</c:f>
              <c:numCache/>
            </c:numRef>
          </c:val>
        </c:ser>
        <c:ser>
          <c:idx val="0"/>
          <c:order val="4"/>
          <c:tx>
            <c:strRef>
              <c:f>'General Health'!$B$25</c:f>
              <c:strCache>
                <c:ptCount val="1"/>
                <c:pt idx="0">
                  <c:v>Very good health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('General Health'!$A$27:$A$28,'General Health'!$A$29:$A$34,'General Health'!$A$36:$A$37,'General Health'!$A$39,'General Health'!$A$41)</c:f>
              <c:strCache/>
            </c:strRef>
          </c:cat>
          <c:val>
            <c:numRef>
              <c:f>('General Health'!$B$27:$B$28,'General Health'!$B$29:$B$34,'General Health'!$B$36:$B$37,'General Health'!$B$39,'General Health'!$B$41)</c:f>
              <c:numCache/>
            </c:numRef>
          </c:val>
        </c:ser>
        <c:overlap val="100"/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1345"/>
          <c:w val="0.08075"/>
          <c:h val="0.4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General Health (Wandsworth)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325"/>
          <c:w val="0.64775"/>
          <c:h val="0.88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'General Health'!$I$35</c:f>
              <c:strCache>
                <c:ptCount val="1"/>
                <c:pt idx="0">
                  <c:v>Main language is not English: Cannot speak English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Health'!$J$30:$L$30</c:f>
              <c:strCache/>
            </c:strRef>
          </c:cat>
          <c:val>
            <c:numRef>
              <c:f>'General Health'!$J$35:$L$35</c:f>
              <c:numCache/>
            </c:numRef>
          </c:val>
        </c:ser>
        <c:ser>
          <c:idx val="3"/>
          <c:order val="1"/>
          <c:tx>
            <c:strRef>
              <c:f>'General Health'!$I$34</c:f>
              <c:strCache>
                <c:ptCount val="1"/>
                <c:pt idx="0">
                  <c:v>Main language is not English: Cannot speak English well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Health'!$J$30:$L$30</c:f>
              <c:strCache/>
            </c:strRef>
          </c:cat>
          <c:val>
            <c:numRef>
              <c:f>'General Health'!$J$34:$L$34</c:f>
              <c:numCache/>
            </c:numRef>
          </c:val>
        </c:ser>
        <c:ser>
          <c:idx val="2"/>
          <c:order val="2"/>
          <c:tx>
            <c:strRef>
              <c:f>'General Health'!$I$33</c:f>
              <c:strCache>
                <c:ptCount val="1"/>
                <c:pt idx="0">
                  <c:v>Main language is not English: Can speak English well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Health'!$J$30:$L$30</c:f>
              <c:strCache/>
            </c:strRef>
          </c:cat>
          <c:val>
            <c:numRef>
              <c:f>'General Health'!$J$33:$L$33</c:f>
              <c:numCache/>
            </c:numRef>
          </c:val>
        </c:ser>
        <c:ser>
          <c:idx val="1"/>
          <c:order val="3"/>
          <c:tx>
            <c:strRef>
              <c:f>'General Health'!$I$32</c:f>
              <c:strCache>
                <c:ptCount val="1"/>
                <c:pt idx="0">
                  <c:v>Main language is not English: Can speak English very well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Health'!$J$30:$L$30</c:f>
              <c:strCache/>
            </c:strRef>
          </c:cat>
          <c:val>
            <c:numRef>
              <c:f>'General Health'!$J$32:$L$32</c:f>
              <c:numCache/>
            </c:numRef>
          </c:val>
        </c:ser>
        <c:ser>
          <c:idx val="0"/>
          <c:order val="4"/>
          <c:tx>
            <c:strRef>
              <c:f>'General Health'!$I$31</c:f>
              <c:strCache>
                <c:ptCount val="1"/>
                <c:pt idx="0">
                  <c:v>Main language is English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Health'!$J$30:$L$30</c:f>
              <c:strCache/>
            </c:strRef>
          </c:cat>
          <c:val>
            <c:numRef>
              <c:f>'General Health'!$J$31:$L$31</c:f>
              <c:numCache/>
            </c:numRef>
          </c:val>
        </c:ser>
        <c:overlap val="100"/>
        <c:axId val="46769422"/>
        <c:axId val="18271615"/>
      </c:bar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16125"/>
          <c:w val="0.324"/>
          <c:h val="0.6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Proficiency in English by General Health (Wandsworth)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585"/>
          <c:w val="0.8295"/>
          <c:h val="0.87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'General Health'!$K$48</c:f>
              <c:strCache>
                <c:ptCount val="1"/>
                <c:pt idx="0">
                  <c:v>Not good health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Health'!$I$49:$I$54</c:f>
              <c:strCache/>
            </c:strRef>
          </c:cat>
          <c:val>
            <c:numRef>
              <c:f>'General Health'!$K$49:$K$54</c:f>
              <c:numCache/>
            </c:numRef>
          </c:val>
        </c:ser>
        <c:ser>
          <c:idx val="0"/>
          <c:order val="1"/>
          <c:tx>
            <c:strRef>
              <c:f>'General Health'!$J$48</c:f>
              <c:strCache>
                <c:ptCount val="1"/>
                <c:pt idx="0">
                  <c:v>Good health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Health'!$I$49:$I$54</c:f>
              <c:strCache/>
            </c:strRef>
          </c:cat>
          <c:val>
            <c:numRef>
              <c:f>'General Health'!$J$49:$J$54</c:f>
              <c:numCache/>
            </c:numRef>
          </c:val>
        </c:ser>
        <c:overlap val="100"/>
        <c:axId val="30226808"/>
        <c:axId val="3605817"/>
      </c:bar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45975"/>
          <c:w val="0.141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Provision of Unpaid Care by Age (Wandsworth)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875"/>
          <c:w val="0.6875"/>
          <c:h val="0.825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'Provision of Unpaid Care'!$A$22</c:f>
              <c:strCache>
                <c:ptCount val="1"/>
                <c:pt idx="0">
                  <c:v>Provides 50 or more hours unpaid care a week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Care'!$B$17:$F$17</c:f>
              <c:strCache/>
            </c:strRef>
          </c:cat>
          <c:val>
            <c:numRef>
              <c:f>'Provision of Unpaid Care'!$B$22:$F$22</c:f>
              <c:numCache/>
            </c:numRef>
          </c:val>
        </c:ser>
        <c:ser>
          <c:idx val="3"/>
          <c:order val="1"/>
          <c:tx>
            <c:strRef>
              <c:f>'Provision of Unpaid Care'!$A$21</c:f>
              <c:strCache>
                <c:ptCount val="1"/>
                <c:pt idx="0">
                  <c:v>Provides 20 to 49 hours unpaid care a week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Care'!$B$17:$F$17</c:f>
              <c:strCache/>
            </c:strRef>
          </c:cat>
          <c:val>
            <c:numRef>
              <c:f>'Provision of Unpaid Care'!$B$21:$F$21</c:f>
              <c:numCache/>
            </c:numRef>
          </c:val>
        </c:ser>
        <c:ser>
          <c:idx val="2"/>
          <c:order val="2"/>
          <c:tx>
            <c:strRef>
              <c:f>'Provision of Unpaid Care'!$A$20</c:f>
              <c:strCache>
                <c:ptCount val="1"/>
                <c:pt idx="0">
                  <c:v>Provides 1 to 19 hours unpaid care a week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Care'!$B$17:$F$17</c:f>
              <c:strCache/>
            </c:strRef>
          </c:cat>
          <c:val>
            <c:numRef>
              <c:f>'Provision of Unpaid Care'!$B$20:$F$20</c:f>
              <c:numCache/>
            </c:numRef>
          </c:val>
        </c:ser>
        <c:ser>
          <c:idx val="1"/>
          <c:order val="3"/>
          <c:tx>
            <c:strRef>
              <c:f>'Provision of Unpaid Care'!$A$19</c:f>
              <c:strCache>
                <c:ptCount val="1"/>
                <c:pt idx="0">
                  <c:v>Provides unpaid care: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Care'!$B$17:$F$17</c:f>
              <c:strCache/>
            </c:strRef>
          </c:cat>
          <c:val>
            <c:numRef>
              <c:f>'Provision of Unpaid Care'!$B$19:$F$19</c:f>
              <c:numCache/>
            </c:numRef>
          </c:val>
        </c:ser>
        <c:ser>
          <c:idx val="0"/>
          <c:order val="4"/>
          <c:tx>
            <c:strRef>
              <c:f>'Provision of Unpaid Care'!$A$18</c:f>
              <c:strCache>
                <c:ptCount val="1"/>
                <c:pt idx="0">
                  <c:v>Provides no unpaid care: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'Provision of Unpaid Care'!$B$17:$F$17</c:f>
              <c:strCache/>
            </c:strRef>
          </c:cat>
          <c:val>
            <c:numRef>
              <c:f>'Provision of Unpaid Care'!$B$18:$F$18</c:f>
              <c:numCache/>
            </c:numRef>
          </c:val>
        </c:ser>
        <c:overlap val="100"/>
        <c:axId val="32452354"/>
        <c:axId val="23635731"/>
      </c:barChart>
      <c:cat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352"/>
          <c:w val="0.291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22</xdr:row>
      <xdr:rowOff>180975</xdr:rowOff>
    </xdr:from>
    <xdr:to>
      <xdr:col>35</xdr:col>
      <xdr:colOff>1733550</xdr:colOff>
      <xdr:row>47</xdr:row>
      <xdr:rowOff>152400</xdr:rowOff>
    </xdr:to>
    <xdr:graphicFrame>
      <xdr:nvGraphicFramePr>
        <xdr:cNvPr id="1" name="Chart 30"/>
        <xdr:cNvGraphicFramePr/>
      </xdr:nvGraphicFramePr>
      <xdr:xfrm>
        <a:off x="73371075" y="4600575"/>
        <a:ext cx="146589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30</xdr:row>
      <xdr:rowOff>38100</xdr:rowOff>
    </xdr:from>
    <xdr:to>
      <xdr:col>29</xdr:col>
      <xdr:colOff>1981200</xdr:colOff>
      <xdr:row>50</xdr:row>
      <xdr:rowOff>104775</xdr:rowOff>
    </xdr:to>
    <xdr:graphicFrame>
      <xdr:nvGraphicFramePr>
        <xdr:cNvPr id="2" name="Chart 29"/>
        <xdr:cNvGraphicFramePr/>
      </xdr:nvGraphicFramePr>
      <xdr:xfrm>
        <a:off x="59112150" y="6057900"/>
        <a:ext cx="134493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4</xdr:col>
      <xdr:colOff>1943100</xdr:colOff>
      <xdr:row>50</xdr:row>
      <xdr:rowOff>76200</xdr:rowOff>
    </xdr:to>
    <xdr:graphicFrame>
      <xdr:nvGraphicFramePr>
        <xdr:cNvPr id="3" name="Chart 28"/>
        <xdr:cNvGraphicFramePr/>
      </xdr:nvGraphicFramePr>
      <xdr:xfrm>
        <a:off x="0" y="5257800"/>
        <a:ext cx="1393507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30</xdr:row>
      <xdr:rowOff>57150</xdr:rowOff>
    </xdr:from>
    <xdr:to>
      <xdr:col>23</xdr:col>
      <xdr:colOff>1866900</xdr:colOff>
      <xdr:row>50</xdr:row>
      <xdr:rowOff>133350</xdr:rowOff>
    </xdr:to>
    <xdr:graphicFrame>
      <xdr:nvGraphicFramePr>
        <xdr:cNvPr id="4" name="Chart 27"/>
        <xdr:cNvGraphicFramePr/>
      </xdr:nvGraphicFramePr>
      <xdr:xfrm>
        <a:off x="43815000" y="6076950"/>
        <a:ext cx="146208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104775</xdr:colOff>
      <xdr:row>2</xdr:row>
      <xdr:rowOff>190500</xdr:rowOff>
    </xdr:from>
    <xdr:to>
      <xdr:col>18</xdr:col>
      <xdr:colOff>495300</xdr:colOff>
      <xdr:row>39</xdr:row>
      <xdr:rowOff>76200</xdr:rowOff>
    </xdr:to>
    <xdr:graphicFrame>
      <xdr:nvGraphicFramePr>
        <xdr:cNvPr id="5" name="Chart 26"/>
        <xdr:cNvGraphicFramePr/>
      </xdr:nvGraphicFramePr>
      <xdr:xfrm>
        <a:off x="29165550" y="609600"/>
        <a:ext cx="14420850" cy="728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38100</xdr:colOff>
      <xdr:row>49</xdr:row>
      <xdr:rowOff>19050</xdr:rowOff>
    </xdr:from>
    <xdr:ext cx="3286125" cy="238125"/>
    <xdr:sp>
      <xdr:nvSpPr>
        <xdr:cNvPr id="6" name="Text Box 4"/>
        <xdr:cNvSpPr txBox="1">
          <a:spLocks noChangeArrowheads="1"/>
        </xdr:cNvSpPr>
      </xdr:nvSpPr>
      <xdr:spPr>
        <a:xfrm>
          <a:off x="38100" y="9810750"/>
          <a:ext cx="3286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Table DC3201EWa - All usual residents</a:t>
          </a:r>
        </a:p>
      </xdr:txBody>
    </xdr:sp>
    <xdr:clientData/>
  </xdr:oneCellAnchor>
  <xdr:oneCellAnchor>
    <xdr:from>
      <xdr:col>12</xdr:col>
      <xdr:colOff>171450</xdr:colOff>
      <xdr:row>38</xdr:row>
      <xdr:rowOff>66675</xdr:rowOff>
    </xdr:from>
    <xdr:ext cx="3009900" cy="266700"/>
    <xdr:sp>
      <xdr:nvSpPr>
        <xdr:cNvPr id="7" name="Text Box 5"/>
        <xdr:cNvSpPr txBox="1">
          <a:spLocks noChangeArrowheads="1"/>
        </xdr:cNvSpPr>
      </xdr:nvSpPr>
      <xdr:spPr>
        <a:xfrm>
          <a:off x="29232225" y="7686675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DC3602EW - All usual residents aged 16 and over</a:t>
          </a:r>
        </a:p>
      </xdr:txBody>
    </xdr:sp>
    <xdr:clientData/>
  </xdr:oneCellAnchor>
  <xdr:oneCellAnchor>
    <xdr:from>
      <xdr:col>3</xdr:col>
      <xdr:colOff>1676400</xdr:colOff>
      <xdr:row>49</xdr:row>
      <xdr:rowOff>19050</xdr:rowOff>
    </xdr:from>
    <xdr:ext cx="2724150" cy="228600"/>
    <xdr:sp>
      <xdr:nvSpPr>
        <xdr:cNvPr id="8" name="Text Box 6"/>
        <xdr:cNvSpPr txBox="1">
          <a:spLocks noChangeArrowheads="1"/>
        </xdr:cNvSpPr>
      </xdr:nvSpPr>
      <xdr:spPr>
        <a:xfrm>
          <a:off x="11115675" y="9810750"/>
          <a:ext cx="2724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16</xdr:col>
      <xdr:colOff>1638300</xdr:colOff>
      <xdr:row>38</xdr:row>
      <xdr:rowOff>66675</xdr:rowOff>
    </xdr:from>
    <xdr:ext cx="2257425" cy="180975"/>
    <xdr:sp>
      <xdr:nvSpPr>
        <xdr:cNvPr id="9" name="Text Box 7"/>
        <xdr:cNvSpPr txBox="1">
          <a:spLocks noChangeArrowheads="1"/>
        </xdr:cNvSpPr>
      </xdr:nvSpPr>
      <xdr:spPr>
        <a:xfrm>
          <a:off x="41252775" y="7686675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2362200</xdr:colOff>
      <xdr:row>49</xdr:row>
      <xdr:rowOff>114300</xdr:rowOff>
    </xdr:from>
    <xdr:ext cx="2257425" cy="180975"/>
    <xdr:sp>
      <xdr:nvSpPr>
        <xdr:cNvPr id="10" name="Text Box 9"/>
        <xdr:cNvSpPr txBox="1">
          <a:spLocks noChangeArrowheads="1"/>
        </xdr:cNvSpPr>
      </xdr:nvSpPr>
      <xdr:spPr>
        <a:xfrm>
          <a:off x="56102250" y="99060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19</xdr:col>
      <xdr:colOff>228600</xdr:colOff>
      <xdr:row>49</xdr:row>
      <xdr:rowOff>104775</xdr:rowOff>
    </xdr:from>
    <xdr:ext cx="2076450" cy="257175"/>
    <xdr:sp>
      <xdr:nvSpPr>
        <xdr:cNvPr id="11" name="Text Box 10"/>
        <xdr:cNvSpPr txBox="1">
          <a:spLocks noChangeArrowheads="1"/>
        </xdr:cNvSpPr>
      </xdr:nvSpPr>
      <xdr:spPr>
        <a:xfrm>
          <a:off x="43929300" y="9896475"/>
          <a:ext cx="2076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DC3602EW - All usual residents </a:t>
          </a:r>
        </a:p>
      </xdr:txBody>
    </xdr:sp>
    <xdr:clientData/>
  </xdr:oneCellAnchor>
  <xdr:oneCellAnchor>
    <xdr:from>
      <xdr:col>28</xdr:col>
      <xdr:colOff>2819400</xdr:colOff>
      <xdr:row>49</xdr:row>
      <xdr:rowOff>76200</xdr:rowOff>
    </xdr:from>
    <xdr:ext cx="2257425" cy="180975"/>
    <xdr:sp>
      <xdr:nvSpPr>
        <xdr:cNvPr id="12" name="Text Box 12"/>
        <xdr:cNvSpPr txBox="1">
          <a:spLocks noChangeArrowheads="1"/>
        </xdr:cNvSpPr>
      </xdr:nvSpPr>
      <xdr:spPr>
        <a:xfrm>
          <a:off x="70265925" y="98679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25</xdr:col>
      <xdr:colOff>85725</xdr:colOff>
      <xdr:row>49</xdr:row>
      <xdr:rowOff>85725</xdr:rowOff>
    </xdr:from>
    <xdr:ext cx="3019425" cy="257175"/>
    <xdr:sp>
      <xdr:nvSpPr>
        <xdr:cNvPr id="13" name="Text Box 13"/>
        <xdr:cNvSpPr txBox="1">
          <a:spLocks noChangeArrowheads="1"/>
        </xdr:cNvSpPr>
      </xdr:nvSpPr>
      <xdr:spPr>
        <a:xfrm>
          <a:off x="59197875" y="9877425"/>
          <a:ext cx="3019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DC3302EWb - All usual residents in households</a:t>
          </a:r>
        </a:p>
      </xdr:txBody>
    </xdr:sp>
    <xdr:clientData/>
  </xdr:oneCellAnchor>
  <xdr:oneCellAnchor>
    <xdr:from>
      <xdr:col>31</xdr:col>
      <xdr:colOff>104775</xdr:colOff>
      <xdr:row>46</xdr:row>
      <xdr:rowOff>114300</xdr:rowOff>
    </xdr:from>
    <xdr:ext cx="3009900" cy="266700"/>
    <xdr:sp>
      <xdr:nvSpPr>
        <xdr:cNvPr id="14" name="Text Box 18"/>
        <xdr:cNvSpPr txBox="1">
          <a:spLocks noChangeArrowheads="1"/>
        </xdr:cNvSpPr>
      </xdr:nvSpPr>
      <xdr:spPr>
        <a:xfrm>
          <a:off x="73399650" y="933450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DC3302EWa - All usual residents in households</a:t>
          </a:r>
        </a:p>
      </xdr:txBody>
    </xdr:sp>
    <xdr:clientData/>
  </xdr:oneCellAnchor>
  <xdr:oneCellAnchor>
    <xdr:from>
      <xdr:col>34</xdr:col>
      <xdr:colOff>2362200</xdr:colOff>
      <xdr:row>46</xdr:row>
      <xdr:rowOff>142875</xdr:rowOff>
    </xdr:from>
    <xdr:ext cx="2295525" cy="180975"/>
    <xdr:sp>
      <xdr:nvSpPr>
        <xdr:cNvPr id="15" name="Text Box 19"/>
        <xdr:cNvSpPr txBox="1">
          <a:spLocks noChangeArrowheads="1"/>
        </xdr:cNvSpPr>
      </xdr:nvSpPr>
      <xdr:spPr>
        <a:xfrm>
          <a:off x="85658325" y="9363075"/>
          <a:ext cx="2295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011 Census Data© Crown Copyright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6</xdr:col>
      <xdr:colOff>1609725</xdr:colOff>
      <xdr:row>65</xdr:row>
      <xdr:rowOff>161925</xdr:rowOff>
    </xdr:to>
    <xdr:graphicFrame>
      <xdr:nvGraphicFramePr>
        <xdr:cNvPr id="1" name="Chart 4"/>
        <xdr:cNvGraphicFramePr/>
      </xdr:nvGraphicFramePr>
      <xdr:xfrm>
        <a:off x="85725" y="8496300"/>
        <a:ext cx="169354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1190625</xdr:colOff>
      <xdr:row>64</xdr:row>
      <xdr:rowOff>123825</xdr:rowOff>
    </xdr:from>
    <xdr:ext cx="2238375" cy="180975"/>
    <xdr:sp>
      <xdr:nvSpPr>
        <xdr:cNvPr id="2" name="Text Box 2"/>
        <xdr:cNvSpPr txBox="1">
          <a:spLocks noChangeArrowheads="1"/>
        </xdr:cNvSpPr>
      </xdr:nvSpPr>
      <xdr:spPr>
        <a:xfrm>
          <a:off x="14573250" y="122301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133350</xdr:colOff>
      <xdr:row>64</xdr:row>
      <xdr:rowOff>142875</xdr:rowOff>
    </xdr:from>
    <xdr:ext cx="3009900" cy="266700"/>
    <xdr:sp>
      <xdr:nvSpPr>
        <xdr:cNvPr id="3" name="Text Box 3"/>
        <xdr:cNvSpPr txBox="1">
          <a:spLocks noChangeArrowheads="1"/>
        </xdr:cNvSpPr>
      </xdr:nvSpPr>
      <xdr:spPr>
        <a:xfrm>
          <a:off x="133350" y="1224915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DC3601EW - All usual residents aged 16 and over</a:t>
          </a:r>
        </a:p>
      </xdr:txBody>
    </xdr:sp>
    <xdr:clientData/>
  </xdr:oneCellAnchor>
  <xdr:twoCellAnchor>
    <xdr:from>
      <xdr:col>12</xdr:col>
      <xdr:colOff>95250</xdr:colOff>
      <xdr:row>0</xdr:row>
      <xdr:rowOff>66675</xdr:rowOff>
    </xdr:from>
    <xdr:to>
      <xdr:col>25</xdr:col>
      <xdr:colOff>514350</xdr:colOff>
      <xdr:row>31</xdr:row>
      <xdr:rowOff>180975</xdr:rowOff>
    </xdr:to>
    <xdr:graphicFrame>
      <xdr:nvGraphicFramePr>
        <xdr:cNvPr id="4" name="Chart 5"/>
        <xdr:cNvGraphicFramePr/>
      </xdr:nvGraphicFramePr>
      <xdr:xfrm>
        <a:off x="25660350" y="66675"/>
        <a:ext cx="834390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104775</xdr:colOff>
      <xdr:row>33</xdr:row>
      <xdr:rowOff>19050</xdr:rowOff>
    </xdr:from>
    <xdr:to>
      <xdr:col>25</xdr:col>
      <xdr:colOff>523875</xdr:colOff>
      <xdr:row>65</xdr:row>
      <xdr:rowOff>85725</xdr:rowOff>
    </xdr:to>
    <xdr:graphicFrame>
      <xdr:nvGraphicFramePr>
        <xdr:cNvPr id="5" name="Chart 6"/>
        <xdr:cNvGraphicFramePr/>
      </xdr:nvGraphicFramePr>
      <xdr:xfrm>
        <a:off x="25669875" y="6372225"/>
        <a:ext cx="8343900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57150</xdr:colOff>
      <xdr:row>31</xdr:row>
      <xdr:rowOff>0</xdr:rowOff>
    </xdr:from>
    <xdr:ext cx="2238375" cy="180975"/>
    <xdr:sp>
      <xdr:nvSpPr>
        <xdr:cNvPr id="6" name="Text Box 7"/>
        <xdr:cNvSpPr txBox="1">
          <a:spLocks noChangeArrowheads="1"/>
        </xdr:cNvSpPr>
      </xdr:nvSpPr>
      <xdr:spPr>
        <a:xfrm>
          <a:off x="31718250" y="59721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57150</xdr:colOff>
      <xdr:row>64</xdr:row>
      <xdr:rowOff>57150</xdr:rowOff>
    </xdr:from>
    <xdr:ext cx="2238375" cy="180975"/>
    <xdr:sp>
      <xdr:nvSpPr>
        <xdr:cNvPr id="7" name="Text Box 8"/>
        <xdr:cNvSpPr txBox="1">
          <a:spLocks noChangeArrowheads="1"/>
        </xdr:cNvSpPr>
      </xdr:nvSpPr>
      <xdr:spPr>
        <a:xfrm>
          <a:off x="31718250" y="121634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</xdr:col>
      <xdr:colOff>161925</xdr:colOff>
      <xdr:row>64</xdr:row>
      <xdr:rowOff>19050</xdr:rowOff>
    </xdr:from>
    <xdr:ext cx="3009900" cy="266700"/>
    <xdr:sp>
      <xdr:nvSpPr>
        <xdr:cNvPr id="8" name="Text Box 9"/>
        <xdr:cNvSpPr txBox="1">
          <a:spLocks noChangeArrowheads="1"/>
        </xdr:cNvSpPr>
      </xdr:nvSpPr>
      <xdr:spPr>
        <a:xfrm>
          <a:off x="25727025" y="12125325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DC2303EW - All usual residents aged 3 and over</a:t>
          </a:r>
        </a:p>
      </xdr:txBody>
    </xdr:sp>
    <xdr:clientData/>
  </xdr:oneCellAnchor>
  <xdr:oneCellAnchor>
    <xdr:from>
      <xdr:col>12</xdr:col>
      <xdr:colOff>171450</xdr:colOff>
      <xdr:row>30</xdr:row>
      <xdr:rowOff>152400</xdr:rowOff>
    </xdr:from>
    <xdr:ext cx="3009900" cy="266700"/>
    <xdr:sp>
      <xdr:nvSpPr>
        <xdr:cNvPr id="9" name="Text Box 10"/>
        <xdr:cNvSpPr txBox="1">
          <a:spLocks noChangeArrowheads="1"/>
        </xdr:cNvSpPr>
      </xdr:nvSpPr>
      <xdr:spPr>
        <a:xfrm>
          <a:off x="25736550" y="5934075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DC2303EW - All usual residents aged 3 and over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64</xdr:row>
      <xdr:rowOff>104775</xdr:rowOff>
    </xdr:from>
    <xdr:to>
      <xdr:col>5</xdr:col>
      <xdr:colOff>1457325</xdr:colOff>
      <xdr:row>89</xdr:row>
      <xdr:rowOff>38100</xdr:rowOff>
    </xdr:to>
    <xdr:graphicFrame>
      <xdr:nvGraphicFramePr>
        <xdr:cNvPr id="1" name="Chart 11"/>
        <xdr:cNvGraphicFramePr/>
      </xdr:nvGraphicFramePr>
      <xdr:xfrm>
        <a:off x="38100" y="11268075"/>
        <a:ext cx="10791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40</xdr:row>
      <xdr:rowOff>57150</xdr:rowOff>
    </xdr:from>
    <xdr:to>
      <xdr:col>5</xdr:col>
      <xdr:colOff>1457325</xdr:colOff>
      <xdr:row>64</xdr:row>
      <xdr:rowOff>28575</xdr:rowOff>
    </xdr:to>
    <xdr:graphicFrame>
      <xdr:nvGraphicFramePr>
        <xdr:cNvPr id="2" name="Chart 10"/>
        <xdr:cNvGraphicFramePr/>
      </xdr:nvGraphicFramePr>
      <xdr:xfrm>
        <a:off x="38100" y="7334250"/>
        <a:ext cx="10791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62</xdr:row>
      <xdr:rowOff>104775</xdr:rowOff>
    </xdr:from>
    <xdr:to>
      <xdr:col>1</xdr:col>
      <xdr:colOff>352425</xdr:colOff>
      <xdr:row>63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2875" y="10944225"/>
          <a:ext cx="2981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DC3301EW - All usual residents in households</a:t>
          </a:r>
        </a:p>
      </xdr:txBody>
    </xdr:sp>
    <xdr:clientData/>
  </xdr:twoCellAnchor>
  <xdr:oneCellAnchor>
    <xdr:from>
      <xdr:col>4</xdr:col>
      <xdr:colOff>1009650</xdr:colOff>
      <xdr:row>62</xdr:row>
      <xdr:rowOff>114300</xdr:rowOff>
    </xdr:from>
    <xdr:ext cx="2295525" cy="190500"/>
    <xdr:sp>
      <xdr:nvSpPr>
        <xdr:cNvPr id="4" name="Text Box 3"/>
        <xdr:cNvSpPr txBox="1">
          <a:spLocks noChangeArrowheads="1"/>
        </xdr:cNvSpPr>
      </xdr:nvSpPr>
      <xdr:spPr>
        <a:xfrm>
          <a:off x="8524875" y="1095375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0</xdr:col>
      <xdr:colOff>57150</xdr:colOff>
      <xdr:row>88</xdr:row>
      <xdr:rowOff>0</xdr:rowOff>
    </xdr:from>
    <xdr:to>
      <xdr:col>1</xdr:col>
      <xdr:colOff>266700</xdr:colOff>
      <xdr:row>89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7150" y="15049500"/>
          <a:ext cx="2981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DC3301EW - All usual residents in households</a:t>
          </a:r>
        </a:p>
      </xdr:txBody>
    </xdr:sp>
    <xdr:clientData/>
  </xdr:twoCellAnchor>
  <xdr:oneCellAnchor>
    <xdr:from>
      <xdr:col>4</xdr:col>
      <xdr:colOff>1019175</xdr:colOff>
      <xdr:row>88</xdr:row>
      <xdr:rowOff>19050</xdr:rowOff>
    </xdr:from>
    <xdr:ext cx="2238375" cy="180975"/>
    <xdr:sp>
      <xdr:nvSpPr>
        <xdr:cNvPr id="6" name="Text Box 6"/>
        <xdr:cNvSpPr txBox="1">
          <a:spLocks noChangeArrowheads="1"/>
        </xdr:cNvSpPr>
      </xdr:nvSpPr>
      <xdr:spPr>
        <a:xfrm>
          <a:off x="8534400" y="150685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6</xdr:col>
      <xdr:colOff>85725</xdr:colOff>
      <xdr:row>40</xdr:row>
      <xdr:rowOff>66675</xdr:rowOff>
    </xdr:from>
    <xdr:to>
      <xdr:col>11</xdr:col>
      <xdr:colOff>1619250</xdr:colOff>
      <xdr:row>64</xdr:row>
      <xdr:rowOff>57150</xdr:rowOff>
    </xdr:to>
    <xdr:graphicFrame>
      <xdr:nvGraphicFramePr>
        <xdr:cNvPr id="7" name="Chart 12"/>
        <xdr:cNvGraphicFramePr/>
      </xdr:nvGraphicFramePr>
      <xdr:xfrm>
        <a:off x="10963275" y="7343775"/>
        <a:ext cx="107537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95250</xdr:colOff>
      <xdr:row>64</xdr:row>
      <xdr:rowOff>142875</xdr:rowOff>
    </xdr:from>
    <xdr:to>
      <xdr:col>11</xdr:col>
      <xdr:colOff>1619250</xdr:colOff>
      <xdr:row>89</xdr:row>
      <xdr:rowOff>57150</xdr:rowOff>
    </xdr:to>
    <xdr:graphicFrame>
      <xdr:nvGraphicFramePr>
        <xdr:cNvPr id="8" name="Chart 13"/>
        <xdr:cNvGraphicFramePr/>
      </xdr:nvGraphicFramePr>
      <xdr:xfrm>
        <a:off x="10972800" y="11306175"/>
        <a:ext cx="1074420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1419225</xdr:colOff>
      <xdr:row>63</xdr:row>
      <xdr:rowOff>0</xdr:rowOff>
    </xdr:from>
    <xdr:ext cx="2238375" cy="180975"/>
    <xdr:sp>
      <xdr:nvSpPr>
        <xdr:cNvPr id="9" name="Text Box 14"/>
        <xdr:cNvSpPr txBox="1">
          <a:spLocks noChangeArrowheads="1"/>
        </xdr:cNvSpPr>
      </xdr:nvSpPr>
      <xdr:spPr>
        <a:xfrm>
          <a:off x="19421475" y="110013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</xdr:col>
      <xdr:colOff>1419225</xdr:colOff>
      <xdr:row>88</xdr:row>
      <xdr:rowOff>9525</xdr:rowOff>
    </xdr:from>
    <xdr:ext cx="2238375" cy="180975"/>
    <xdr:sp>
      <xdr:nvSpPr>
        <xdr:cNvPr id="10" name="Text Box 15"/>
        <xdr:cNvSpPr txBox="1">
          <a:spLocks noChangeArrowheads="1"/>
        </xdr:cNvSpPr>
      </xdr:nvSpPr>
      <xdr:spPr>
        <a:xfrm>
          <a:off x="19421475" y="150590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</xdr:col>
      <xdr:colOff>57150</xdr:colOff>
      <xdr:row>88</xdr:row>
      <xdr:rowOff>9525</xdr:rowOff>
    </xdr:from>
    <xdr:to>
      <xdr:col>8</xdr:col>
      <xdr:colOff>238125</xdr:colOff>
      <xdr:row>89</xdr:row>
      <xdr:rowOff>85725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11039475" y="15059025"/>
          <a:ext cx="2981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LC3301EW - All usual residents in households</a:t>
          </a:r>
        </a:p>
      </xdr:txBody>
    </xdr:sp>
    <xdr:clientData/>
  </xdr:twoCellAnchor>
  <xdr:twoCellAnchor>
    <xdr:from>
      <xdr:col>7</xdr:col>
      <xdr:colOff>47625</xdr:colOff>
      <xdr:row>62</xdr:row>
      <xdr:rowOff>152400</xdr:rowOff>
    </xdr:from>
    <xdr:to>
      <xdr:col>8</xdr:col>
      <xdr:colOff>228600</xdr:colOff>
      <xdr:row>64</xdr:row>
      <xdr:rowOff>66675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11029950" y="10991850"/>
          <a:ext cx="2981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LC3301EW - All usual residents in households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23.140625" style="0" customWidth="1"/>
    <col min="2" max="2" width="170.7109375" style="0" customWidth="1"/>
    <col min="3" max="3" width="19.28125" style="0" customWidth="1"/>
  </cols>
  <sheetData>
    <row r="1" ht="26.25">
      <c r="A1" s="46" t="s">
        <v>75</v>
      </c>
    </row>
    <row r="3" spans="1:3" ht="21">
      <c r="A3" s="155"/>
      <c r="B3" s="155"/>
      <c r="C3" s="153" t="s">
        <v>92</v>
      </c>
    </row>
    <row r="4" spans="1:3" ht="21">
      <c r="A4" s="179" t="s">
        <v>82</v>
      </c>
      <c r="B4" s="179"/>
      <c r="C4" s="179"/>
    </row>
    <row r="5" spans="1:3" ht="21">
      <c r="A5" s="180" t="s">
        <v>81</v>
      </c>
      <c r="B5" s="153" t="s">
        <v>115</v>
      </c>
      <c r="C5" s="157">
        <v>2</v>
      </c>
    </row>
    <row r="6" spans="1:3" ht="21">
      <c r="A6" s="180"/>
      <c r="B6" s="153" t="s">
        <v>116</v>
      </c>
      <c r="C6" s="157">
        <v>2</v>
      </c>
    </row>
    <row r="7" spans="1:3" ht="21">
      <c r="A7" s="180"/>
      <c r="B7" s="153" t="s">
        <v>117</v>
      </c>
      <c r="C7" s="157">
        <v>2</v>
      </c>
    </row>
    <row r="8" spans="1:3" ht="21">
      <c r="A8" s="180" t="s">
        <v>77</v>
      </c>
      <c r="B8" s="153" t="s">
        <v>83</v>
      </c>
      <c r="C8" s="157">
        <v>3</v>
      </c>
    </row>
    <row r="9" spans="1:3" ht="21">
      <c r="A9" s="180"/>
      <c r="B9" s="153" t="s">
        <v>84</v>
      </c>
      <c r="C9" s="157">
        <v>3</v>
      </c>
    </row>
    <row r="10" spans="1:3" ht="21">
      <c r="A10" s="180"/>
      <c r="B10" s="153" t="s">
        <v>93</v>
      </c>
      <c r="C10" s="157">
        <v>4</v>
      </c>
    </row>
    <row r="11" spans="1:3" ht="21" customHeight="1">
      <c r="A11" s="180" t="s">
        <v>78</v>
      </c>
      <c r="B11" s="153" t="s">
        <v>118</v>
      </c>
      <c r="C11" s="156">
        <v>5</v>
      </c>
    </row>
    <row r="12" spans="1:3" ht="21" customHeight="1">
      <c r="A12" s="180"/>
      <c r="B12" s="153" t="s">
        <v>119</v>
      </c>
      <c r="C12" s="156">
        <v>5</v>
      </c>
    </row>
    <row r="13" spans="1:3" ht="21" customHeight="1">
      <c r="A13" s="180"/>
      <c r="B13" s="154" t="s">
        <v>120</v>
      </c>
      <c r="C13" s="156">
        <v>5</v>
      </c>
    </row>
    <row r="14" spans="1:3" ht="21" customHeight="1">
      <c r="A14" s="180" t="s">
        <v>79</v>
      </c>
      <c r="B14" s="158" t="s">
        <v>85</v>
      </c>
      <c r="C14" s="156">
        <v>6</v>
      </c>
    </row>
    <row r="15" spans="1:3" ht="21" customHeight="1">
      <c r="A15" s="180"/>
      <c r="B15" s="158" t="s">
        <v>86</v>
      </c>
      <c r="C15" s="156">
        <v>6</v>
      </c>
    </row>
    <row r="16" spans="1:3" ht="21" customHeight="1">
      <c r="A16" s="180"/>
      <c r="B16" s="154" t="s">
        <v>94</v>
      </c>
      <c r="C16" s="156">
        <v>6</v>
      </c>
    </row>
    <row r="17" spans="1:3" ht="21" customHeight="1">
      <c r="A17" s="180" t="s">
        <v>80</v>
      </c>
      <c r="B17" s="158" t="s">
        <v>87</v>
      </c>
      <c r="C17" s="156">
        <v>7</v>
      </c>
    </row>
    <row r="18" spans="1:3" ht="21" customHeight="1">
      <c r="A18" s="184"/>
      <c r="B18" s="158" t="s">
        <v>88</v>
      </c>
      <c r="C18" s="156">
        <v>7</v>
      </c>
    </row>
    <row r="19" spans="1:3" ht="21" customHeight="1">
      <c r="A19" s="184"/>
      <c r="B19" s="153" t="s">
        <v>95</v>
      </c>
      <c r="C19" s="156">
        <v>7</v>
      </c>
    </row>
    <row r="21" spans="1:3" ht="21">
      <c r="A21" s="155"/>
      <c r="B21" s="155"/>
      <c r="C21" s="153" t="s">
        <v>92</v>
      </c>
    </row>
    <row r="22" spans="1:3" ht="21">
      <c r="A22" s="179" t="s">
        <v>59</v>
      </c>
      <c r="B22" s="179"/>
      <c r="C22" s="179"/>
    </row>
    <row r="23" spans="1:3" ht="21">
      <c r="A23" s="180" t="s">
        <v>72</v>
      </c>
      <c r="B23" s="158" t="s">
        <v>55</v>
      </c>
      <c r="C23" s="157">
        <v>8</v>
      </c>
    </row>
    <row r="24" spans="1:3" ht="21">
      <c r="A24" s="180"/>
      <c r="B24" s="158" t="s">
        <v>96</v>
      </c>
      <c r="C24" s="157">
        <v>8</v>
      </c>
    </row>
    <row r="25" spans="1:3" ht="21">
      <c r="A25" s="180"/>
      <c r="B25" s="153" t="s">
        <v>97</v>
      </c>
      <c r="C25" s="157">
        <v>8</v>
      </c>
    </row>
    <row r="26" spans="1:3" ht="21">
      <c r="A26" s="181" t="s">
        <v>111</v>
      </c>
      <c r="B26" s="158" t="s">
        <v>102</v>
      </c>
      <c r="C26" s="157">
        <v>9</v>
      </c>
    </row>
    <row r="27" spans="1:3" ht="21">
      <c r="A27" s="181"/>
      <c r="B27" s="158" t="s">
        <v>104</v>
      </c>
      <c r="C27" s="157">
        <v>9</v>
      </c>
    </row>
    <row r="28" spans="1:3" ht="21">
      <c r="A28" s="181"/>
      <c r="B28" s="158" t="s">
        <v>105</v>
      </c>
      <c r="C28" s="157">
        <v>9</v>
      </c>
    </row>
    <row r="29" spans="1:3" ht="21" customHeight="1">
      <c r="A29" s="182"/>
      <c r="B29" s="153" t="s">
        <v>112</v>
      </c>
      <c r="C29" s="153">
        <v>9</v>
      </c>
    </row>
    <row r="31" spans="1:3" ht="21">
      <c r="A31" s="155"/>
      <c r="B31" s="155"/>
      <c r="C31" s="153" t="s">
        <v>92</v>
      </c>
    </row>
    <row r="32" spans="1:3" ht="21">
      <c r="A32" s="179" t="s">
        <v>98</v>
      </c>
      <c r="B32" s="179"/>
      <c r="C32" s="179"/>
    </row>
    <row r="33" spans="1:3" ht="21">
      <c r="A33" s="180" t="s">
        <v>99</v>
      </c>
      <c r="B33" s="153" t="s">
        <v>89</v>
      </c>
      <c r="C33" s="157">
        <v>10</v>
      </c>
    </row>
    <row r="34" spans="1:3" ht="21">
      <c r="A34" s="180"/>
      <c r="B34" s="153" t="s">
        <v>90</v>
      </c>
      <c r="C34" s="157">
        <v>10</v>
      </c>
    </row>
    <row r="35" spans="1:3" ht="21">
      <c r="A35" s="180"/>
      <c r="B35" s="153" t="s">
        <v>91</v>
      </c>
      <c r="C35" s="157">
        <v>10</v>
      </c>
    </row>
    <row r="36" spans="1:3" ht="21">
      <c r="A36" s="184"/>
      <c r="B36" s="153" t="s">
        <v>100</v>
      </c>
      <c r="C36" s="156">
        <v>11</v>
      </c>
    </row>
    <row r="37" spans="1:3" ht="21">
      <c r="A37" s="180" t="s">
        <v>113</v>
      </c>
      <c r="B37" s="153" t="s">
        <v>107</v>
      </c>
      <c r="C37" s="157">
        <v>12</v>
      </c>
    </row>
    <row r="38" spans="1:3" ht="21">
      <c r="A38" s="180"/>
      <c r="B38" s="153" t="s">
        <v>107</v>
      </c>
      <c r="C38" s="157">
        <v>12</v>
      </c>
    </row>
    <row r="39" spans="1:3" ht="21">
      <c r="A39" s="180"/>
      <c r="B39" s="153" t="s">
        <v>107</v>
      </c>
      <c r="C39" s="157">
        <v>12</v>
      </c>
    </row>
    <row r="40" spans="1:3" ht="21">
      <c r="A40" s="183"/>
      <c r="B40" s="153" t="s">
        <v>114</v>
      </c>
      <c r="C40" s="156">
        <v>13</v>
      </c>
    </row>
  </sheetData>
  <sheetProtection/>
  <mergeCells count="12">
    <mergeCell ref="A4:C4"/>
    <mergeCell ref="A5:A7"/>
    <mergeCell ref="A8:A10"/>
    <mergeCell ref="A11:A13"/>
    <mergeCell ref="A14:A16"/>
    <mergeCell ref="A17:A19"/>
    <mergeCell ref="A22:C22"/>
    <mergeCell ref="A23:A25"/>
    <mergeCell ref="A26:A29"/>
    <mergeCell ref="A37:A40"/>
    <mergeCell ref="A32:C32"/>
    <mergeCell ref="A33:A36"/>
  </mergeCells>
  <hyperlinks>
    <hyperlink ref="A4:C4" location="Disability!A1" display="Long-term Health Problem or Disability"/>
    <hyperlink ref="A22:C22" location="'General Health'!A1" display="General Health"/>
    <hyperlink ref="A32:C32" location="'Provision of Unpaid Care'!A1" display="Provision of Unpaid Care"/>
  </hyperlinks>
  <printOptions/>
  <pageMargins left="0.17" right="0.26" top="0.17" bottom="0.4" header="0.17" footer="0.17"/>
  <pageSetup horizontalDpi="600" verticalDpi="600" orientation="landscape" paperSize="9" scale="68" r:id="rId1"/>
  <headerFooter alignWithMargins="0">
    <oddFooter>&amp;L2011 Census Detailed Characteristics - Disability and Health -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78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1" width="55.421875" style="47" customWidth="1"/>
    <col min="2" max="2" width="43.00390625" style="47" customWidth="1"/>
    <col min="3" max="3" width="43.140625" style="47" customWidth="1"/>
    <col min="4" max="4" width="38.28125" style="47" customWidth="1"/>
    <col min="5" max="5" width="30.140625" style="47" customWidth="1"/>
    <col min="6" max="6" width="2.8515625" style="47" customWidth="1"/>
    <col min="7" max="7" width="2.140625" style="47" hidden="1" customWidth="1"/>
    <col min="8" max="8" width="93.28125" style="47" customWidth="1"/>
    <col min="9" max="9" width="34.140625" style="47" customWidth="1"/>
    <col min="10" max="10" width="38.00390625" style="47" customWidth="1"/>
    <col min="11" max="11" width="33.57421875" style="47" customWidth="1"/>
    <col min="12" max="12" width="24.00390625" style="47" customWidth="1"/>
    <col min="13" max="13" width="9.140625" style="47" customWidth="1"/>
    <col min="14" max="14" width="92.8515625" style="47" customWidth="1"/>
    <col min="15" max="17" width="28.140625" style="47" bestFit="1" customWidth="1"/>
    <col min="18" max="18" width="24.00390625" style="47" customWidth="1"/>
    <col min="19" max="19" width="9.140625" style="47" customWidth="1"/>
    <col min="20" max="20" width="48.00390625" style="47" customWidth="1"/>
    <col min="21" max="21" width="51.57421875" style="47" customWidth="1"/>
    <col min="22" max="22" width="51.00390625" style="47" customWidth="1"/>
    <col min="23" max="23" width="42.421875" style="47" customWidth="1"/>
    <col min="24" max="24" width="29.00390625" style="47" customWidth="1"/>
    <col min="25" max="25" width="9.140625" style="47" customWidth="1"/>
    <col min="26" max="26" width="19.421875" style="47" customWidth="1"/>
    <col min="27" max="27" width="53.00390625" style="47" customWidth="1"/>
    <col min="28" max="28" width="52.57421875" style="47" customWidth="1"/>
    <col min="29" max="29" width="47.00390625" style="47" customWidth="1"/>
    <col min="30" max="30" width="31.00390625" style="47" customWidth="1"/>
    <col min="31" max="31" width="9.7109375" style="47" customWidth="1"/>
    <col min="32" max="32" width="46.421875" style="47" customWidth="1"/>
    <col min="33" max="33" width="50.57421875" style="47" customWidth="1"/>
    <col min="34" max="34" width="53.00390625" style="47" customWidth="1"/>
    <col min="35" max="35" width="45.00390625" style="47" customWidth="1"/>
    <col min="36" max="36" width="26.7109375" style="47" customWidth="1"/>
    <col min="37" max="42" width="9.140625" style="47" customWidth="1"/>
    <col min="43" max="43" width="71.00390625" style="47" customWidth="1"/>
    <col min="44" max="51" width="9.140625" style="47" customWidth="1"/>
    <col min="52" max="52" width="32.57421875" style="47" customWidth="1"/>
    <col min="53" max="53" width="33.421875" style="47" customWidth="1"/>
    <col min="54" max="54" width="38.00390625" style="47" customWidth="1"/>
    <col min="55" max="55" width="34.00390625" style="47" customWidth="1"/>
    <col min="56" max="56" width="15.8515625" style="47" customWidth="1"/>
    <col min="57" max="16384" width="9.140625" style="47" customWidth="1"/>
  </cols>
  <sheetData>
    <row r="1" spans="1:32" ht="15.75">
      <c r="A1" s="21" t="s">
        <v>115</v>
      </c>
      <c r="F1" s="48"/>
      <c r="G1" s="48"/>
      <c r="H1" s="21" t="s">
        <v>83</v>
      </c>
      <c r="I1" s="48"/>
      <c r="J1" s="48"/>
      <c r="K1" s="48"/>
      <c r="L1" s="48"/>
      <c r="T1" s="21" t="s">
        <v>118</v>
      </c>
      <c r="U1" s="48"/>
      <c r="V1" s="48"/>
      <c r="W1" s="48"/>
      <c r="X1" s="48"/>
      <c r="Z1" s="9" t="s">
        <v>85</v>
      </c>
      <c r="AF1" s="9" t="s">
        <v>87</v>
      </c>
    </row>
    <row r="2" spans="1:37" ht="17.25" customHeight="1">
      <c r="A2" s="49" t="s">
        <v>0</v>
      </c>
      <c r="B2" s="185" t="s">
        <v>82</v>
      </c>
      <c r="C2" s="186"/>
      <c r="D2" s="187"/>
      <c r="E2" s="149"/>
      <c r="F2" s="51"/>
      <c r="G2" s="51"/>
      <c r="H2" s="114" t="s">
        <v>12</v>
      </c>
      <c r="I2" s="185" t="s">
        <v>82</v>
      </c>
      <c r="J2" s="186"/>
      <c r="K2" s="187"/>
      <c r="L2" s="56"/>
      <c r="T2" s="55" t="s">
        <v>31</v>
      </c>
      <c r="U2" s="185" t="s">
        <v>82</v>
      </c>
      <c r="V2" s="186"/>
      <c r="W2" s="187"/>
      <c r="X2" s="56"/>
      <c r="Z2" s="55" t="s">
        <v>41</v>
      </c>
      <c r="AA2" s="185" t="s">
        <v>82</v>
      </c>
      <c r="AB2" s="186"/>
      <c r="AC2" s="187"/>
      <c r="AD2" s="56"/>
      <c r="AF2" s="55" t="s">
        <v>59</v>
      </c>
      <c r="AG2" s="52"/>
      <c r="AH2" s="50" t="s">
        <v>82</v>
      </c>
      <c r="AI2" s="53"/>
      <c r="AJ2" s="56"/>
      <c r="AK2" s="48"/>
    </row>
    <row r="3" spans="1:96" ht="15.75" customHeight="1">
      <c r="A3" s="58"/>
      <c r="B3" s="59" t="s">
        <v>4</v>
      </c>
      <c r="C3" s="60" t="s">
        <v>5</v>
      </c>
      <c r="D3" s="61" t="s">
        <v>6</v>
      </c>
      <c r="E3" s="150" t="s">
        <v>2</v>
      </c>
      <c r="F3" s="62"/>
      <c r="G3" s="62"/>
      <c r="H3" s="58"/>
      <c r="I3" s="125" t="s">
        <v>4</v>
      </c>
      <c r="J3" s="63" t="s">
        <v>5</v>
      </c>
      <c r="K3" s="64" t="s">
        <v>6</v>
      </c>
      <c r="L3" s="63" t="s">
        <v>2</v>
      </c>
      <c r="T3" s="58"/>
      <c r="U3" s="65" t="s">
        <v>4</v>
      </c>
      <c r="V3" s="65" t="s">
        <v>5</v>
      </c>
      <c r="W3" s="66" t="s">
        <v>6</v>
      </c>
      <c r="X3" s="63" t="s">
        <v>2</v>
      </c>
      <c r="Z3" s="67"/>
      <c r="AA3" s="65" t="s">
        <v>4</v>
      </c>
      <c r="AB3" s="65" t="s">
        <v>5</v>
      </c>
      <c r="AC3" s="66" t="s">
        <v>6</v>
      </c>
      <c r="AD3" s="65" t="s">
        <v>2</v>
      </c>
      <c r="AF3" s="67"/>
      <c r="AG3" s="19" t="s">
        <v>4</v>
      </c>
      <c r="AH3" s="19" t="s">
        <v>5</v>
      </c>
      <c r="AI3" s="20" t="s">
        <v>6</v>
      </c>
      <c r="AJ3" s="65" t="s">
        <v>2</v>
      </c>
      <c r="AK3" s="68"/>
      <c r="BF3" s="69"/>
      <c r="CR3" s="57"/>
    </row>
    <row r="4" spans="1:58" ht="15.75">
      <c r="A4" s="70" t="s">
        <v>7</v>
      </c>
      <c r="B4" s="71">
        <v>10767</v>
      </c>
      <c r="C4" s="71">
        <v>12341</v>
      </c>
      <c r="D4" s="72">
        <v>196108</v>
      </c>
      <c r="E4" s="151">
        <f>SUM(B4:D4)</f>
        <v>219216</v>
      </c>
      <c r="F4" s="73"/>
      <c r="G4" s="73"/>
      <c r="H4" s="126" t="s">
        <v>13</v>
      </c>
      <c r="I4" s="75">
        <v>790</v>
      </c>
      <c r="J4" s="75">
        <v>1541</v>
      </c>
      <c r="K4" s="76">
        <v>49184</v>
      </c>
      <c r="L4" s="128">
        <f>SUM(I4:K4)</f>
        <v>51515</v>
      </c>
      <c r="T4" s="82" t="s">
        <v>32</v>
      </c>
      <c r="U4" s="71">
        <v>9517</v>
      </c>
      <c r="V4" s="71">
        <v>10443</v>
      </c>
      <c r="W4" s="71">
        <v>142630</v>
      </c>
      <c r="X4" s="83">
        <f>U4+V4+W4</f>
        <v>162590</v>
      </c>
      <c r="Z4" s="84" t="s">
        <v>42</v>
      </c>
      <c r="AA4" s="71">
        <v>641</v>
      </c>
      <c r="AB4" s="71">
        <v>910</v>
      </c>
      <c r="AC4" s="71">
        <v>49418</v>
      </c>
      <c r="AD4" s="85">
        <f>AA4+AB4+AC4</f>
        <v>50969</v>
      </c>
      <c r="AF4" s="84" t="s">
        <v>60</v>
      </c>
      <c r="AG4" s="71">
        <v>1864</v>
      </c>
      <c r="AH4" s="71">
        <v>6390</v>
      </c>
      <c r="AI4" s="71">
        <v>256369</v>
      </c>
      <c r="AJ4" s="85">
        <f>AG4+AH4+AI4</f>
        <v>264623</v>
      </c>
      <c r="AK4" s="73"/>
      <c r="BF4" s="69"/>
    </row>
    <row r="5" spans="1:58" ht="15.75">
      <c r="A5" s="86" t="s">
        <v>8</v>
      </c>
      <c r="B5" s="71">
        <v>591</v>
      </c>
      <c r="C5" s="71">
        <v>789</v>
      </c>
      <c r="D5" s="72">
        <v>13861</v>
      </c>
      <c r="E5" s="147">
        <f>SUM(B5:D5)</f>
        <v>15241</v>
      </c>
      <c r="F5" s="73"/>
      <c r="G5" s="73"/>
      <c r="H5" s="84" t="s">
        <v>14</v>
      </c>
      <c r="I5" s="71">
        <v>165</v>
      </c>
      <c r="J5" s="71">
        <v>278</v>
      </c>
      <c r="K5" s="72">
        <v>9443</v>
      </c>
      <c r="L5" s="87">
        <f aca="true" t="shared" si="0" ref="L5:L19">SUM(I5:K5)</f>
        <v>9886</v>
      </c>
      <c r="T5" s="82" t="s">
        <v>33</v>
      </c>
      <c r="U5" s="71">
        <v>124</v>
      </c>
      <c r="V5" s="71">
        <v>188</v>
      </c>
      <c r="W5" s="71">
        <v>2262</v>
      </c>
      <c r="X5" s="85">
        <f aca="true" t="shared" si="1" ref="X5:X13">U5+V5+W5</f>
        <v>2574</v>
      </c>
      <c r="Z5" s="84" t="s">
        <v>43</v>
      </c>
      <c r="AA5" s="71">
        <v>460</v>
      </c>
      <c r="AB5" s="71">
        <v>777</v>
      </c>
      <c r="AC5" s="71">
        <v>30609</v>
      </c>
      <c r="AD5" s="85">
        <f aca="true" t="shared" si="2" ref="AD5:AD11">AA5+AB5+AC5</f>
        <v>31846</v>
      </c>
      <c r="AF5" s="84" t="s">
        <v>52</v>
      </c>
      <c r="AG5" s="71">
        <v>4767</v>
      </c>
      <c r="AH5" s="71">
        <v>9121</v>
      </c>
      <c r="AI5" s="71">
        <v>12161</v>
      </c>
      <c r="AJ5" s="85">
        <f>AG5+AH5+AI5</f>
        <v>26049</v>
      </c>
      <c r="AK5" s="73"/>
      <c r="BF5" s="69"/>
    </row>
    <row r="6" spans="1:58" ht="15.75">
      <c r="A6" s="86" t="s">
        <v>9</v>
      </c>
      <c r="B6" s="71">
        <v>2035</v>
      </c>
      <c r="C6" s="71">
        <v>2326</v>
      </c>
      <c r="D6" s="72">
        <v>28977</v>
      </c>
      <c r="E6" s="147">
        <f>SUM(B6:D6)</f>
        <v>33338</v>
      </c>
      <c r="F6" s="73"/>
      <c r="G6" s="73"/>
      <c r="H6" s="84" t="s">
        <v>15</v>
      </c>
      <c r="I6" s="71">
        <v>625</v>
      </c>
      <c r="J6" s="71">
        <v>1263</v>
      </c>
      <c r="K6" s="72">
        <v>39741</v>
      </c>
      <c r="L6" s="87">
        <f t="shared" si="0"/>
        <v>41629</v>
      </c>
      <c r="T6" s="82" t="s">
        <v>34</v>
      </c>
      <c r="U6" s="71">
        <v>513</v>
      </c>
      <c r="V6" s="71">
        <v>548</v>
      </c>
      <c r="W6" s="71">
        <v>5435</v>
      </c>
      <c r="X6" s="85">
        <f t="shared" si="1"/>
        <v>6496</v>
      </c>
      <c r="Z6" s="84" t="s">
        <v>44</v>
      </c>
      <c r="AA6" s="71">
        <v>800</v>
      </c>
      <c r="AB6" s="71">
        <v>1736</v>
      </c>
      <c r="AC6" s="71">
        <v>85693</v>
      </c>
      <c r="AD6" s="85">
        <f t="shared" si="2"/>
        <v>88229</v>
      </c>
      <c r="AF6" s="84" t="s">
        <v>61</v>
      </c>
      <c r="AG6" s="71">
        <v>7972</v>
      </c>
      <c r="AH6" s="71">
        <v>2090</v>
      </c>
      <c r="AI6" s="71">
        <v>914</v>
      </c>
      <c r="AJ6" s="85">
        <f>AG6+AH6+AI6</f>
        <v>10976</v>
      </c>
      <c r="AK6" s="73"/>
      <c r="BF6" s="69"/>
    </row>
    <row r="7" spans="1:58" ht="15.75">
      <c r="A7" s="86" t="s">
        <v>10</v>
      </c>
      <c r="B7" s="71">
        <v>2398</v>
      </c>
      <c r="C7" s="71">
        <v>2473</v>
      </c>
      <c r="D7" s="72">
        <v>27885</v>
      </c>
      <c r="E7" s="147">
        <f>SUM(B7:D7)</f>
        <v>32756</v>
      </c>
      <c r="F7" s="73"/>
      <c r="G7" s="73"/>
      <c r="H7" s="74" t="s">
        <v>16</v>
      </c>
      <c r="I7" s="75">
        <v>2351</v>
      </c>
      <c r="J7" s="75">
        <v>3526</v>
      </c>
      <c r="K7" s="76">
        <v>70173</v>
      </c>
      <c r="L7" s="77">
        <f t="shared" si="0"/>
        <v>76050</v>
      </c>
      <c r="T7" s="82" t="s">
        <v>35</v>
      </c>
      <c r="U7" s="71">
        <v>179</v>
      </c>
      <c r="V7" s="71">
        <v>157</v>
      </c>
      <c r="W7" s="71">
        <v>1281</v>
      </c>
      <c r="X7" s="85">
        <f t="shared" si="1"/>
        <v>1617</v>
      </c>
      <c r="Z7" s="84" t="s">
        <v>45</v>
      </c>
      <c r="AA7" s="71">
        <v>2557</v>
      </c>
      <c r="AB7" s="71">
        <v>3433</v>
      </c>
      <c r="AC7" s="71">
        <v>63253</v>
      </c>
      <c r="AD7" s="85">
        <f t="shared" si="2"/>
        <v>69243</v>
      </c>
      <c r="AF7" s="91" t="s">
        <v>2</v>
      </c>
      <c r="AG7" s="85">
        <f>AG4+AG5+AG6</f>
        <v>14603</v>
      </c>
      <c r="AH7" s="85">
        <f>AH4+AH5+AH6</f>
        <v>17601</v>
      </c>
      <c r="AI7" s="85">
        <f>AI4+AI5+AI6</f>
        <v>269444</v>
      </c>
      <c r="AJ7" s="85">
        <f>AJ4+AJ5+AJ6</f>
        <v>301648</v>
      </c>
      <c r="AK7" s="73"/>
      <c r="BF7" s="69"/>
    </row>
    <row r="8" spans="1:36" ht="15.75">
      <c r="A8" s="92" t="s">
        <v>11</v>
      </c>
      <c r="B8" s="93">
        <v>323</v>
      </c>
      <c r="C8" s="93">
        <v>343</v>
      </c>
      <c r="D8" s="94">
        <v>5778</v>
      </c>
      <c r="E8" s="147">
        <f>SUM(B8:D8)</f>
        <v>6444</v>
      </c>
      <c r="F8" s="95"/>
      <c r="G8" s="95"/>
      <c r="H8" s="74" t="s">
        <v>17</v>
      </c>
      <c r="I8" s="75">
        <v>1853</v>
      </c>
      <c r="J8" s="75">
        <v>2243</v>
      </c>
      <c r="K8" s="76">
        <v>22622</v>
      </c>
      <c r="L8" s="77">
        <f t="shared" si="0"/>
        <v>26718</v>
      </c>
      <c r="T8" s="82" t="s">
        <v>36</v>
      </c>
      <c r="U8" s="71">
        <v>1608</v>
      </c>
      <c r="V8" s="71">
        <v>1672</v>
      </c>
      <c r="W8" s="71">
        <v>21466</v>
      </c>
      <c r="X8" s="85">
        <f t="shared" si="1"/>
        <v>24746</v>
      </c>
      <c r="Z8" s="84" t="s">
        <v>46</v>
      </c>
      <c r="AA8" s="71">
        <v>3637</v>
      </c>
      <c r="AB8" s="71">
        <v>4277</v>
      </c>
      <c r="AC8" s="71">
        <v>27673</v>
      </c>
      <c r="AD8" s="85">
        <f t="shared" si="2"/>
        <v>35587</v>
      </c>
      <c r="AF8" s="96" t="s">
        <v>56</v>
      </c>
      <c r="AJ8" s="97" t="s">
        <v>1</v>
      </c>
    </row>
    <row r="9" spans="1:36" ht="15.75">
      <c r="A9" s="98" t="s">
        <v>2</v>
      </c>
      <c r="B9" s="147">
        <f>SUM(B4:B8)</f>
        <v>16114</v>
      </c>
      <c r="C9" s="147">
        <f>SUM(C4:C8)</f>
        <v>18272</v>
      </c>
      <c r="D9" s="147">
        <f>SUM(D4:D8)</f>
        <v>272609</v>
      </c>
      <c r="E9" s="147">
        <f>SUM(E4:E8)</f>
        <v>306995</v>
      </c>
      <c r="F9" s="73"/>
      <c r="G9" s="73"/>
      <c r="H9" s="74" t="s">
        <v>18</v>
      </c>
      <c r="I9" s="75">
        <v>1291</v>
      </c>
      <c r="J9" s="75">
        <v>1685</v>
      </c>
      <c r="K9" s="76">
        <v>17674</v>
      </c>
      <c r="L9" s="77">
        <f t="shared" si="0"/>
        <v>20650</v>
      </c>
      <c r="T9" s="82" t="s">
        <v>37</v>
      </c>
      <c r="U9" s="71">
        <v>57</v>
      </c>
      <c r="V9" s="71">
        <v>54</v>
      </c>
      <c r="W9" s="71">
        <v>721</v>
      </c>
      <c r="X9" s="85">
        <f t="shared" si="1"/>
        <v>832</v>
      </c>
      <c r="Z9" s="84" t="s">
        <v>47</v>
      </c>
      <c r="AA9" s="71">
        <v>2426</v>
      </c>
      <c r="AB9" s="71">
        <v>3072</v>
      </c>
      <c r="AC9" s="71">
        <v>8698</v>
      </c>
      <c r="AD9" s="85">
        <f t="shared" si="2"/>
        <v>14196</v>
      </c>
      <c r="AJ9" s="97" t="s">
        <v>3</v>
      </c>
    </row>
    <row r="10" spans="1:30" ht="15.75">
      <c r="A10" s="96" t="s">
        <v>29</v>
      </c>
      <c r="E10" s="97" t="s">
        <v>1</v>
      </c>
      <c r="H10" s="74" t="s">
        <v>19</v>
      </c>
      <c r="I10" s="75">
        <v>1073</v>
      </c>
      <c r="J10" s="75">
        <v>1027</v>
      </c>
      <c r="K10" s="76">
        <v>7987</v>
      </c>
      <c r="L10" s="77">
        <f t="shared" si="0"/>
        <v>10087</v>
      </c>
      <c r="T10" s="82" t="s">
        <v>38</v>
      </c>
      <c r="U10" s="71">
        <v>106</v>
      </c>
      <c r="V10" s="71">
        <v>130</v>
      </c>
      <c r="W10" s="71">
        <v>1047</v>
      </c>
      <c r="X10" s="85">
        <f t="shared" si="1"/>
        <v>1283</v>
      </c>
      <c r="Z10" s="84" t="s">
        <v>48</v>
      </c>
      <c r="AA10" s="71">
        <v>2503</v>
      </c>
      <c r="AB10" s="71">
        <v>2445</v>
      </c>
      <c r="AC10" s="71">
        <v>3461</v>
      </c>
      <c r="AD10" s="85">
        <f t="shared" si="2"/>
        <v>8409</v>
      </c>
    </row>
    <row r="11" spans="5:58" ht="15.75">
      <c r="E11" s="97" t="s">
        <v>3</v>
      </c>
      <c r="H11" s="74" t="s">
        <v>20</v>
      </c>
      <c r="I11" s="75">
        <v>2258</v>
      </c>
      <c r="J11" s="75">
        <v>2437</v>
      </c>
      <c r="K11" s="76">
        <v>15004</v>
      </c>
      <c r="L11" s="77">
        <f t="shared" si="0"/>
        <v>19699</v>
      </c>
      <c r="T11" s="82" t="s">
        <v>39</v>
      </c>
      <c r="U11" s="71">
        <v>2438</v>
      </c>
      <c r="V11" s="71">
        <v>3433</v>
      </c>
      <c r="W11" s="71">
        <v>76869</v>
      </c>
      <c r="X11" s="85">
        <f t="shared" si="1"/>
        <v>82740</v>
      </c>
      <c r="Z11" s="84" t="s">
        <v>49</v>
      </c>
      <c r="AA11" s="71">
        <v>1579</v>
      </c>
      <c r="AB11" s="71">
        <v>951</v>
      </c>
      <c r="AC11" s="71">
        <v>639</v>
      </c>
      <c r="AD11" s="85">
        <f t="shared" si="2"/>
        <v>3169</v>
      </c>
      <c r="AF11" s="9" t="s">
        <v>88</v>
      </c>
      <c r="AK11" s="73"/>
      <c r="BF11" s="99"/>
    </row>
    <row r="12" spans="1:58" ht="15.75">
      <c r="A12" s="100"/>
      <c r="B12" s="101"/>
      <c r="C12" s="101"/>
      <c r="D12" s="101"/>
      <c r="E12" s="101"/>
      <c r="F12" s="101"/>
      <c r="G12" s="101"/>
      <c r="H12" s="74" t="s">
        <v>21</v>
      </c>
      <c r="I12" s="75">
        <v>2332</v>
      </c>
      <c r="J12" s="75">
        <v>2006</v>
      </c>
      <c r="K12" s="76">
        <v>10543</v>
      </c>
      <c r="L12" s="77">
        <f t="shared" si="0"/>
        <v>14881</v>
      </c>
      <c r="T12" s="82" t="s">
        <v>40</v>
      </c>
      <c r="U12" s="71">
        <v>1572</v>
      </c>
      <c r="V12" s="71">
        <v>1647</v>
      </c>
      <c r="W12" s="71">
        <v>20898</v>
      </c>
      <c r="X12" s="85">
        <f t="shared" si="1"/>
        <v>24117</v>
      </c>
      <c r="Z12" s="91" t="s">
        <v>2</v>
      </c>
      <c r="AA12" s="85">
        <f>SUM(AA4:AA11)</f>
        <v>14603</v>
      </c>
      <c r="AB12" s="85">
        <f>SUM(AB4:AB11)</f>
        <v>17601</v>
      </c>
      <c r="AC12" s="85">
        <f>SUM(AC4:AC11)</f>
        <v>269444</v>
      </c>
      <c r="AD12" s="85">
        <f>AA12+AB12+AC12</f>
        <v>301648</v>
      </c>
      <c r="AF12" s="55" t="s">
        <v>59</v>
      </c>
      <c r="AG12" s="52"/>
      <c r="AH12" s="50" t="s">
        <v>82</v>
      </c>
      <c r="AI12" s="53"/>
      <c r="AJ12" s="56"/>
      <c r="AK12" s="73"/>
      <c r="BF12" s="99"/>
    </row>
    <row r="13" spans="1:58" ht="15.75" customHeight="1">
      <c r="A13" s="102"/>
      <c r="B13" s="103"/>
      <c r="C13" s="103"/>
      <c r="D13" s="103"/>
      <c r="E13" s="103"/>
      <c r="F13" s="103"/>
      <c r="G13" s="103"/>
      <c r="H13" s="74" t="s">
        <v>22</v>
      </c>
      <c r="I13" s="75">
        <v>3095</v>
      </c>
      <c r="J13" s="75">
        <v>2246</v>
      </c>
      <c r="K13" s="76">
        <v>9296</v>
      </c>
      <c r="L13" s="77">
        <f t="shared" si="0"/>
        <v>14637</v>
      </c>
      <c r="T13" s="91" t="s">
        <v>2</v>
      </c>
      <c r="U13" s="85">
        <f>SUM(U4:U12)</f>
        <v>16114</v>
      </c>
      <c r="V13" s="85">
        <f>SUM(V4:V12)</f>
        <v>18272</v>
      </c>
      <c r="W13" s="85">
        <f>SUM(W4:W12)</f>
        <v>272609</v>
      </c>
      <c r="X13" s="85">
        <f t="shared" si="1"/>
        <v>306995</v>
      </c>
      <c r="Z13" s="96" t="s">
        <v>74</v>
      </c>
      <c r="AD13" s="97" t="s">
        <v>1</v>
      </c>
      <c r="AF13" s="67"/>
      <c r="AG13" s="19" t="s">
        <v>4</v>
      </c>
      <c r="AH13" s="19" t="s">
        <v>5</v>
      </c>
      <c r="AI13" s="20" t="s">
        <v>6</v>
      </c>
      <c r="AJ13" s="65" t="s">
        <v>2</v>
      </c>
      <c r="AK13" s="73"/>
      <c r="BF13" s="99"/>
    </row>
    <row r="14" spans="1:58" ht="15.75">
      <c r="A14" s="21" t="s">
        <v>116</v>
      </c>
      <c r="F14" s="102"/>
      <c r="G14" s="102"/>
      <c r="H14" s="84" t="s">
        <v>23</v>
      </c>
      <c r="I14" s="71">
        <v>2928</v>
      </c>
      <c r="J14" s="71">
        <v>1784</v>
      </c>
      <c r="K14" s="72">
        <v>6316</v>
      </c>
      <c r="L14" s="87">
        <f t="shared" si="0"/>
        <v>11028</v>
      </c>
      <c r="T14" s="96" t="s">
        <v>57</v>
      </c>
      <c r="X14" s="97" t="s">
        <v>1</v>
      </c>
      <c r="AD14" s="97" t="s">
        <v>3</v>
      </c>
      <c r="AF14" s="84" t="s">
        <v>60</v>
      </c>
      <c r="AG14" s="104">
        <f>(AG4/AJ4)*100</f>
        <v>0.7043983327224013</v>
      </c>
      <c r="AH14" s="104">
        <f>(AH4/AJ4)*100</f>
        <v>2.4147560869614506</v>
      </c>
      <c r="AI14" s="104">
        <f>(AI4/AJ4)*100</f>
        <v>96.88084558031615</v>
      </c>
      <c r="AJ14" s="107">
        <f>AG14+AH14+AI14</f>
        <v>100</v>
      </c>
      <c r="AK14" s="73"/>
      <c r="BF14" s="99"/>
    </row>
    <row r="15" spans="1:58" ht="15.75">
      <c r="A15" s="49" t="s">
        <v>0</v>
      </c>
      <c r="B15" s="185" t="s">
        <v>82</v>
      </c>
      <c r="C15" s="186"/>
      <c r="D15" s="187"/>
      <c r="E15" s="149"/>
      <c r="H15" s="84" t="s">
        <v>24</v>
      </c>
      <c r="I15" s="71">
        <v>167</v>
      </c>
      <c r="J15" s="71">
        <v>462</v>
      </c>
      <c r="K15" s="72">
        <v>2980</v>
      </c>
      <c r="L15" s="87">
        <f t="shared" si="0"/>
        <v>3609</v>
      </c>
      <c r="X15" s="97" t="s">
        <v>3</v>
      </c>
      <c r="AF15" s="84" t="s">
        <v>52</v>
      </c>
      <c r="AG15" s="104">
        <f>(AG5/AJ5)*100</f>
        <v>18.300126684325694</v>
      </c>
      <c r="AH15" s="104">
        <f>(AH5/AJ5)*100</f>
        <v>35.014779837997615</v>
      </c>
      <c r="AI15" s="104">
        <f>(AI5/AJ5)*100</f>
        <v>46.68509347767669</v>
      </c>
      <c r="AJ15" s="107">
        <f>AG15+AH15+AI15</f>
        <v>100</v>
      </c>
      <c r="AK15" s="73"/>
      <c r="BF15" s="99"/>
    </row>
    <row r="16" spans="1:58" ht="15.75">
      <c r="A16" s="58"/>
      <c r="B16" s="59" t="s">
        <v>4</v>
      </c>
      <c r="C16" s="60" t="s">
        <v>5</v>
      </c>
      <c r="D16" s="61" t="s">
        <v>6</v>
      </c>
      <c r="E16" s="150" t="s">
        <v>2</v>
      </c>
      <c r="H16" s="74" t="s">
        <v>25</v>
      </c>
      <c r="I16" s="75">
        <v>411</v>
      </c>
      <c r="J16" s="75">
        <v>650</v>
      </c>
      <c r="K16" s="76">
        <v>20691</v>
      </c>
      <c r="L16" s="77">
        <f t="shared" si="0"/>
        <v>21752</v>
      </c>
      <c r="T16" s="21" t="s">
        <v>119</v>
      </c>
      <c r="U16" s="48"/>
      <c r="V16" s="48"/>
      <c r="W16" s="48"/>
      <c r="X16" s="48"/>
      <c r="AF16" s="84" t="s">
        <v>61</v>
      </c>
      <c r="AG16" s="104">
        <f>(AG6/AJ6)*100</f>
        <v>72.63119533527697</v>
      </c>
      <c r="AH16" s="104">
        <f>(AH6/AJ6)*100</f>
        <v>19.041545189504372</v>
      </c>
      <c r="AI16" s="104">
        <f>(AI6/AJ6)*100</f>
        <v>8.327259475218659</v>
      </c>
      <c r="AJ16" s="107">
        <f>AG16+AH16+AI16</f>
        <v>100</v>
      </c>
      <c r="AK16" s="73"/>
      <c r="BF16" s="99"/>
    </row>
    <row r="17" spans="1:58" ht="15.75">
      <c r="A17" s="70" t="s">
        <v>7</v>
      </c>
      <c r="B17" s="104">
        <f aca="true" t="shared" si="3" ref="B17:B22">(B4/E4)*100</f>
        <v>4.911594044230348</v>
      </c>
      <c r="C17" s="104">
        <f aca="true" t="shared" si="4" ref="C17:C22">(C4/E4)*100</f>
        <v>5.629607327932268</v>
      </c>
      <c r="D17" s="106">
        <f aca="true" t="shared" si="5" ref="D17:D22">(D4/E4)*100</f>
        <v>89.45879862783738</v>
      </c>
      <c r="E17" s="148">
        <f aca="true" t="shared" si="6" ref="E17:E22">B17+C17+D17</f>
        <v>100</v>
      </c>
      <c r="H17" s="84" t="s">
        <v>26</v>
      </c>
      <c r="I17" s="71">
        <v>411</v>
      </c>
      <c r="J17" s="71">
        <v>650</v>
      </c>
      <c r="K17" s="72">
        <v>20691</v>
      </c>
      <c r="L17" s="87">
        <f t="shared" si="0"/>
        <v>21752</v>
      </c>
      <c r="T17" s="114" t="s">
        <v>31</v>
      </c>
      <c r="U17" s="185" t="s">
        <v>82</v>
      </c>
      <c r="V17" s="186"/>
      <c r="W17" s="187"/>
      <c r="X17" s="56"/>
      <c r="Z17" s="9" t="s">
        <v>86</v>
      </c>
      <c r="AF17" s="91" t="s">
        <v>2</v>
      </c>
      <c r="AG17" s="104">
        <f>(AG7/AJ7)*100</f>
        <v>4.84107303877367</v>
      </c>
      <c r="AH17" s="104">
        <f>(AH7/AJ7)*100</f>
        <v>5.8349466928340314</v>
      </c>
      <c r="AI17" s="104">
        <f>(AI7/AJ7)*100</f>
        <v>89.3239802683923</v>
      </c>
      <c r="AJ17" s="107">
        <f>AG17+AH17+AI17</f>
        <v>100</v>
      </c>
      <c r="AK17" s="73"/>
      <c r="BF17" s="99"/>
    </row>
    <row r="18" spans="1:58" ht="15.75">
      <c r="A18" s="86" t="s">
        <v>8</v>
      </c>
      <c r="B18" s="104">
        <f t="shared" si="3"/>
        <v>3.87769831375894</v>
      </c>
      <c r="C18" s="104">
        <f t="shared" si="4"/>
        <v>5.176825667607112</v>
      </c>
      <c r="D18" s="106">
        <f t="shared" si="5"/>
        <v>90.94547601863395</v>
      </c>
      <c r="E18" s="148">
        <f t="shared" si="6"/>
        <v>100</v>
      </c>
      <c r="H18" s="109" t="s">
        <v>27</v>
      </c>
      <c r="I18" s="93">
        <v>0</v>
      </c>
      <c r="J18" s="93">
        <v>0</v>
      </c>
      <c r="K18" s="94">
        <v>0</v>
      </c>
      <c r="L18" s="87">
        <f t="shared" si="0"/>
        <v>0</v>
      </c>
      <c r="T18" s="58"/>
      <c r="U18" s="129" t="s">
        <v>4</v>
      </c>
      <c r="V18" s="65" t="s">
        <v>5</v>
      </c>
      <c r="W18" s="66" t="s">
        <v>6</v>
      </c>
      <c r="X18" s="63" t="s">
        <v>2</v>
      </c>
      <c r="Z18" s="55" t="s">
        <v>41</v>
      </c>
      <c r="AA18" s="185" t="s">
        <v>82</v>
      </c>
      <c r="AB18" s="186"/>
      <c r="AC18" s="187"/>
      <c r="AD18" s="56"/>
      <c r="AF18" s="96" t="s">
        <v>56</v>
      </c>
      <c r="AJ18" s="97" t="s">
        <v>1</v>
      </c>
      <c r="AK18" s="73"/>
      <c r="BF18" s="99"/>
    </row>
    <row r="19" spans="1:36" ht="15.75">
      <c r="A19" s="86" t="s">
        <v>9</v>
      </c>
      <c r="B19" s="104">
        <f t="shared" si="3"/>
        <v>6.10414541964125</v>
      </c>
      <c r="C19" s="104">
        <f t="shared" si="4"/>
        <v>6.977023216749655</v>
      </c>
      <c r="D19" s="106">
        <f t="shared" si="5"/>
        <v>86.9188313636091</v>
      </c>
      <c r="E19" s="148">
        <f t="shared" si="6"/>
        <v>100</v>
      </c>
      <c r="H19" s="112" t="s">
        <v>30</v>
      </c>
      <c r="I19" s="113">
        <f>I4+I7+I8+I9+I10+I11+I12+I13+I16</f>
        <v>15454</v>
      </c>
      <c r="J19" s="113">
        <f>J4+J7+J8+J9+J10+J11+J12+J13+J16</f>
        <v>17361</v>
      </c>
      <c r="K19" s="113">
        <f>K4+K7+K8+K9+K10+K11+K12+K13+K16</f>
        <v>223174</v>
      </c>
      <c r="L19" s="87">
        <f t="shared" si="0"/>
        <v>255989</v>
      </c>
      <c r="T19" s="130" t="s">
        <v>32</v>
      </c>
      <c r="U19" s="104">
        <f>(U4/X4)*100</f>
        <v>5.853373516206409</v>
      </c>
      <c r="V19" s="104">
        <f>(V4/X4)*100</f>
        <v>6.4229042376529915</v>
      </c>
      <c r="W19" s="104">
        <f>(W4/X4)*100</f>
        <v>87.7237222461406</v>
      </c>
      <c r="X19" s="148">
        <f>U19+V19+W19</f>
        <v>100</v>
      </c>
      <c r="Z19" s="67"/>
      <c r="AA19" s="65" t="s">
        <v>4</v>
      </c>
      <c r="AB19" s="65" t="s">
        <v>5</v>
      </c>
      <c r="AC19" s="66" t="s">
        <v>6</v>
      </c>
      <c r="AD19" s="65" t="s">
        <v>2</v>
      </c>
      <c r="AG19" s="115"/>
      <c r="AH19" s="115"/>
      <c r="AI19" s="115"/>
      <c r="AJ19" s="116" t="s">
        <v>3</v>
      </c>
    </row>
    <row r="20" spans="1:30" ht="15.75">
      <c r="A20" s="86" t="s">
        <v>10</v>
      </c>
      <c r="B20" s="104">
        <f t="shared" si="3"/>
        <v>7.320796190010991</v>
      </c>
      <c r="C20" s="104">
        <f t="shared" si="4"/>
        <v>7.549761875686897</v>
      </c>
      <c r="D20" s="106">
        <f t="shared" si="5"/>
        <v>85.12944193430211</v>
      </c>
      <c r="E20" s="148">
        <f t="shared" si="6"/>
        <v>100</v>
      </c>
      <c r="H20" s="96" t="s">
        <v>28</v>
      </c>
      <c r="L20" s="97" t="s">
        <v>1</v>
      </c>
      <c r="T20" s="82" t="s">
        <v>33</v>
      </c>
      <c r="U20" s="104">
        <f aca="true" t="shared" si="7" ref="U20:U28">(U5/X5)*100</f>
        <v>4.817404817404817</v>
      </c>
      <c r="V20" s="104">
        <f aca="true" t="shared" si="8" ref="V20:V28">(V5/X5)*100</f>
        <v>7.303807303807304</v>
      </c>
      <c r="W20" s="104">
        <f aca="true" t="shared" si="9" ref="W20:W28">(W5/X5)*100</f>
        <v>87.87878787878788</v>
      </c>
      <c r="X20" s="148">
        <f aca="true" t="shared" si="10" ref="X20:X28">U20+V20+W20</f>
        <v>100</v>
      </c>
      <c r="Z20" s="84" t="s">
        <v>42</v>
      </c>
      <c r="AA20" s="104">
        <f>(AA4/AD4)*100</f>
        <v>1.2576271851517589</v>
      </c>
      <c r="AB20" s="104">
        <f>(AB4/AD4)*100</f>
        <v>1.785398968000157</v>
      </c>
      <c r="AC20" s="104">
        <f>(AC4/AD4)*100</f>
        <v>96.95697384684809</v>
      </c>
      <c r="AD20" s="107">
        <f>AA20+AB20+AC20</f>
        <v>100</v>
      </c>
    </row>
    <row r="21" spans="1:30" ht="15.75">
      <c r="A21" s="92" t="s">
        <v>11</v>
      </c>
      <c r="B21" s="104">
        <f t="shared" si="3"/>
        <v>5.012414649286158</v>
      </c>
      <c r="C21" s="104">
        <f t="shared" si="4"/>
        <v>5.322780881440099</v>
      </c>
      <c r="D21" s="106">
        <f t="shared" si="5"/>
        <v>89.66480446927375</v>
      </c>
      <c r="E21" s="148">
        <f t="shared" si="6"/>
        <v>100</v>
      </c>
      <c r="L21" s="97" t="s">
        <v>3</v>
      </c>
      <c r="T21" s="82" t="s">
        <v>34</v>
      </c>
      <c r="U21" s="104">
        <f t="shared" si="7"/>
        <v>7.8971674876847295</v>
      </c>
      <c r="V21" s="104">
        <f t="shared" si="8"/>
        <v>8.435960591133004</v>
      </c>
      <c r="W21" s="104">
        <f t="shared" si="9"/>
        <v>83.66687192118226</v>
      </c>
      <c r="X21" s="148">
        <f t="shared" si="10"/>
        <v>100</v>
      </c>
      <c r="Z21" s="84" t="s">
        <v>43</v>
      </c>
      <c r="AA21" s="104">
        <f aca="true" t="shared" si="11" ref="AA21:AA28">(AA5/AD5)*100</f>
        <v>1.44445142247064</v>
      </c>
      <c r="AB21" s="104">
        <f aca="true" t="shared" si="12" ref="AB21:AB28">(AB5/AD5)*100</f>
        <v>2.4398668592601895</v>
      </c>
      <c r="AC21" s="104">
        <f aca="true" t="shared" si="13" ref="AC21:AC28">(AC5/AD5)*100</f>
        <v>96.11568171826917</v>
      </c>
      <c r="AD21" s="107">
        <f aca="true" t="shared" si="14" ref="AD21:AD28">AA21+AB21+AC21</f>
        <v>100</v>
      </c>
    </row>
    <row r="22" spans="1:30" ht="15.75">
      <c r="A22" s="98" t="s">
        <v>2</v>
      </c>
      <c r="B22" s="104">
        <f t="shared" si="3"/>
        <v>5.248945422563885</v>
      </c>
      <c r="C22" s="104">
        <f t="shared" si="4"/>
        <v>5.95188846723888</v>
      </c>
      <c r="D22" s="106">
        <f t="shared" si="5"/>
        <v>88.79916611019723</v>
      </c>
      <c r="E22" s="148">
        <f t="shared" si="6"/>
        <v>100</v>
      </c>
      <c r="T22" s="82" t="s">
        <v>35</v>
      </c>
      <c r="U22" s="104">
        <f t="shared" si="7"/>
        <v>11.069882498453927</v>
      </c>
      <c r="V22" s="104">
        <f t="shared" si="8"/>
        <v>9.709338280766852</v>
      </c>
      <c r="W22" s="104">
        <f t="shared" si="9"/>
        <v>79.22077922077922</v>
      </c>
      <c r="X22" s="148">
        <f t="shared" si="10"/>
        <v>100</v>
      </c>
      <c r="Z22" s="84" t="s">
        <v>44</v>
      </c>
      <c r="AA22" s="104">
        <f t="shared" si="11"/>
        <v>0.9067313468360743</v>
      </c>
      <c r="AB22" s="104">
        <f t="shared" si="12"/>
        <v>1.9676070226342812</v>
      </c>
      <c r="AC22" s="104">
        <f t="shared" si="13"/>
        <v>97.12566163052965</v>
      </c>
      <c r="AD22" s="107">
        <f t="shared" si="14"/>
        <v>100</v>
      </c>
    </row>
    <row r="23" spans="1:30" ht="15.75">
      <c r="A23" s="96" t="s">
        <v>29</v>
      </c>
      <c r="E23" s="97" t="s">
        <v>1</v>
      </c>
      <c r="T23" s="82" t="s">
        <v>36</v>
      </c>
      <c r="U23" s="104">
        <f t="shared" si="7"/>
        <v>6.498019882001131</v>
      </c>
      <c r="V23" s="104">
        <f t="shared" si="8"/>
        <v>6.756647538996201</v>
      </c>
      <c r="W23" s="104">
        <f t="shared" si="9"/>
        <v>86.74533257900266</v>
      </c>
      <c r="X23" s="148">
        <f t="shared" si="10"/>
        <v>100</v>
      </c>
      <c r="Z23" s="84" t="s">
        <v>45</v>
      </c>
      <c r="AA23" s="104">
        <f t="shared" si="11"/>
        <v>3.6927920511820687</v>
      </c>
      <c r="AB23" s="104">
        <f t="shared" si="12"/>
        <v>4.957901881778663</v>
      </c>
      <c r="AC23" s="104">
        <f t="shared" si="13"/>
        <v>91.34930606703927</v>
      </c>
      <c r="AD23" s="107">
        <f t="shared" si="14"/>
        <v>100</v>
      </c>
    </row>
    <row r="24" spans="5:36" ht="15.75">
      <c r="E24" s="97" t="s">
        <v>3</v>
      </c>
      <c r="T24" s="82" t="s">
        <v>37</v>
      </c>
      <c r="U24" s="104">
        <f t="shared" si="7"/>
        <v>6.850961538461539</v>
      </c>
      <c r="V24" s="104">
        <f t="shared" si="8"/>
        <v>6.490384615384616</v>
      </c>
      <c r="W24" s="104">
        <f t="shared" si="9"/>
        <v>86.65865384615384</v>
      </c>
      <c r="X24" s="148">
        <f t="shared" si="10"/>
        <v>100</v>
      </c>
      <c r="Y24" s="108"/>
      <c r="Z24" s="84" t="s">
        <v>46</v>
      </c>
      <c r="AA24" s="104">
        <f t="shared" si="11"/>
        <v>10.22002416612808</v>
      </c>
      <c r="AB24" s="104">
        <f t="shared" si="12"/>
        <v>12.018433697698597</v>
      </c>
      <c r="AC24" s="104">
        <f t="shared" si="13"/>
        <v>77.76154213617332</v>
      </c>
      <c r="AD24" s="107">
        <f t="shared" si="14"/>
        <v>100</v>
      </c>
      <c r="AF24" s="117"/>
      <c r="AG24" s="108"/>
      <c r="AH24" s="108"/>
      <c r="AI24" s="108"/>
      <c r="AJ24" s="108"/>
    </row>
    <row r="25" spans="20:36" ht="15.75">
      <c r="T25" s="82" t="s">
        <v>38</v>
      </c>
      <c r="U25" s="104">
        <f t="shared" si="7"/>
        <v>8.261886204208885</v>
      </c>
      <c r="V25" s="104">
        <f t="shared" si="8"/>
        <v>10.132501948558067</v>
      </c>
      <c r="W25" s="104">
        <f t="shared" si="9"/>
        <v>81.60561184723305</v>
      </c>
      <c r="X25" s="148">
        <f t="shared" si="10"/>
        <v>100</v>
      </c>
      <c r="Y25" s="111"/>
      <c r="Z25" s="84" t="s">
        <v>47</v>
      </c>
      <c r="AA25" s="104">
        <f t="shared" si="11"/>
        <v>17.08932093547478</v>
      </c>
      <c r="AB25" s="104">
        <f t="shared" si="12"/>
        <v>21.639898562975485</v>
      </c>
      <c r="AC25" s="104">
        <f t="shared" si="13"/>
        <v>61.27078050154974</v>
      </c>
      <c r="AD25" s="107">
        <f t="shared" si="14"/>
        <v>100</v>
      </c>
      <c r="AF25" s="118"/>
      <c r="AG25" s="111"/>
      <c r="AH25" s="111"/>
      <c r="AI25" s="111"/>
      <c r="AJ25" s="111"/>
    </row>
    <row r="26" spans="8:36" ht="15.75">
      <c r="H26" s="21" t="s">
        <v>84</v>
      </c>
      <c r="I26" s="48"/>
      <c r="J26" s="48"/>
      <c r="K26" s="48"/>
      <c r="L26" s="48"/>
      <c r="T26" s="82" t="s">
        <v>39</v>
      </c>
      <c r="U26" s="104">
        <f t="shared" si="7"/>
        <v>2.9465796470872614</v>
      </c>
      <c r="V26" s="104">
        <f t="shared" si="8"/>
        <v>4.149141890258642</v>
      </c>
      <c r="W26" s="104">
        <f t="shared" si="9"/>
        <v>92.9042784626541</v>
      </c>
      <c r="X26" s="148">
        <f t="shared" si="10"/>
        <v>100.00000000000001</v>
      </c>
      <c r="Y26" s="111"/>
      <c r="Z26" s="84" t="s">
        <v>48</v>
      </c>
      <c r="AA26" s="104">
        <f t="shared" si="11"/>
        <v>29.76572719705078</v>
      </c>
      <c r="AB26" s="104">
        <f t="shared" si="12"/>
        <v>29.075990010702817</v>
      </c>
      <c r="AC26" s="104">
        <f t="shared" si="13"/>
        <v>41.1582827922464</v>
      </c>
      <c r="AD26" s="107">
        <f t="shared" si="14"/>
        <v>100</v>
      </c>
      <c r="AF26" s="118"/>
      <c r="AG26" s="111"/>
      <c r="AH26" s="111"/>
      <c r="AI26" s="111"/>
      <c r="AJ26" s="111"/>
    </row>
    <row r="27" spans="1:36" ht="15.75">
      <c r="A27" s="120"/>
      <c r="B27" s="48"/>
      <c r="C27" s="48"/>
      <c r="D27" s="48"/>
      <c r="E27" s="48"/>
      <c r="F27" s="48"/>
      <c r="H27" s="114" t="s">
        <v>12</v>
      </c>
      <c r="I27" s="185" t="s">
        <v>82</v>
      </c>
      <c r="J27" s="186"/>
      <c r="K27" s="187"/>
      <c r="L27" s="54"/>
      <c r="T27" s="82" t="s">
        <v>40</v>
      </c>
      <c r="U27" s="104">
        <f t="shared" si="7"/>
        <v>6.518223659659162</v>
      </c>
      <c r="V27" s="104">
        <f t="shared" si="8"/>
        <v>6.829207612887175</v>
      </c>
      <c r="W27" s="104">
        <f t="shared" si="9"/>
        <v>86.65256872745366</v>
      </c>
      <c r="X27" s="148">
        <f t="shared" si="10"/>
        <v>100</v>
      </c>
      <c r="Y27" s="111"/>
      <c r="Z27" s="84" t="s">
        <v>49</v>
      </c>
      <c r="AA27" s="104">
        <f t="shared" si="11"/>
        <v>49.82644367308299</v>
      </c>
      <c r="AB27" s="104">
        <f t="shared" si="12"/>
        <v>30.009466708740927</v>
      </c>
      <c r="AC27" s="104">
        <f t="shared" si="13"/>
        <v>20.16408961817608</v>
      </c>
      <c r="AD27" s="107">
        <f t="shared" si="14"/>
        <v>100</v>
      </c>
      <c r="AF27" s="118"/>
      <c r="AG27" s="111"/>
      <c r="AH27" s="111"/>
      <c r="AI27" s="111"/>
      <c r="AJ27" s="111"/>
    </row>
    <row r="28" spans="1:36" ht="15.75" customHeight="1">
      <c r="A28" s="121"/>
      <c r="B28" s="51"/>
      <c r="C28" s="51"/>
      <c r="D28" s="122"/>
      <c r="E28" s="51"/>
      <c r="F28" s="48"/>
      <c r="H28" s="58"/>
      <c r="I28" s="125" t="s">
        <v>4</v>
      </c>
      <c r="J28" s="63" t="s">
        <v>5</v>
      </c>
      <c r="K28" s="64" t="s">
        <v>6</v>
      </c>
      <c r="L28" s="63" t="s">
        <v>2</v>
      </c>
      <c r="T28" s="91" t="s">
        <v>2</v>
      </c>
      <c r="U28" s="104">
        <f t="shared" si="7"/>
        <v>5.248945422563885</v>
      </c>
      <c r="V28" s="104">
        <f t="shared" si="8"/>
        <v>5.95188846723888</v>
      </c>
      <c r="W28" s="104">
        <f t="shared" si="9"/>
        <v>88.79916611019723</v>
      </c>
      <c r="X28" s="148">
        <f t="shared" si="10"/>
        <v>100</v>
      </c>
      <c r="Y28" s="111"/>
      <c r="Z28" s="91" t="s">
        <v>2</v>
      </c>
      <c r="AA28" s="104">
        <f t="shared" si="11"/>
        <v>4.84107303877367</v>
      </c>
      <c r="AB28" s="104">
        <f t="shared" si="12"/>
        <v>5.8349466928340314</v>
      </c>
      <c r="AC28" s="104">
        <f t="shared" si="13"/>
        <v>89.3239802683923</v>
      </c>
      <c r="AD28" s="107">
        <f t="shared" si="14"/>
        <v>100</v>
      </c>
      <c r="AF28" s="118"/>
      <c r="AG28" s="111"/>
      <c r="AH28" s="111"/>
      <c r="AI28" s="111"/>
      <c r="AJ28" s="111"/>
    </row>
    <row r="29" spans="1:30" ht="15.75">
      <c r="A29" s="48"/>
      <c r="B29" s="62"/>
      <c r="C29" s="62"/>
      <c r="D29" s="62"/>
      <c r="E29" s="62"/>
      <c r="F29" s="48"/>
      <c r="H29" s="127" t="s">
        <v>13</v>
      </c>
      <c r="I29" s="79">
        <f>(I4/L4)*100</f>
        <v>1.5335339221585946</v>
      </c>
      <c r="J29" s="79">
        <f>(J4/L4)*100</f>
        <v>2.9913617392992333</v>
      </c>
      <c r="K29" s="80">
        <f>(K4/L4)*100</f>
        <v>95.47510433854217</v>
      </c>
      <c r="L29" s="81">
        <f>I29+J29+K29</f>
        <v>100</v>
      </c>
      <c r="T29" s="96" t="s">
        <v>57</v>
      </c>
      <c r="X29" s="97" t="s">
        <v>1</v>
      </c>
      <c r="Y29" s="111"/>
      <c r="Z29" s="96" t="s">
        <v>73</v>
      </c>
      <c r="AD29" s="97" t="s">
        <v>1</v>
      </c>
    </row>
    <row r="30" spans="1:30" ht="15.75">
      <c r="A30" s="123"/>
      <c r="B30" s="105"/>
      <c r="C30" s="105"/>
      <c r="D30" s="105"/>
      <c r="E30" s="105"/>
      <c r="F30" s="48"/>
      <c r="H30" s="88" t="s">
        <v>14</v>
      </c>
      <c r="I30" s="89">
        <f aca="true" t="shared" si="15" ref="I30:I44">(I5/L5)*100</f>
        <v>1.6690269067367993</v>
      </c>
      <c r="J30" s="89">
        <f aca="true" t="shared" si="16" ref="J30:J44">(J5/L5)*100</f>
        <v>2.8120574549868502</v>
      </c>
      <c r="K30" s="90">
        <f aca="true" t="shared" si="17" ref="K30:K44">(K5/L5)*100</f>
        <v>95.51891563827635</v>
      </c>
      <c r="L30" s="152">
        <f aca="true" t="shared" si="18" ref="L30:L44">I30+J30+K30</f>
        <v>100</v>
      </c>
      <c r="X30" s="97" t="s">
        <v>3</v>
      </c>
      <c r="Y30" s="111"/>
      <c r="AD30" s="97" t="s">
        <v>3</v>
      </c>
    </row>
    <row r="31" spans="1:25" ht="15.75">
      <c r="A31" s="123"/>
      <c r="B31" s="105"/>
      <c r="C31" s="105"/>
      <c r="D31" s="105"/>
      <c r="E31" s="105"/>
      <c r="F31" s="48"/>
      <c r="H31" s="88" t="s">
        <v>15</v>
      </c>
      <c r="I31" s="89">
        <f t="shared" si="15"/>
        <v>1.5013572269331474</v>
      </c>
      <c r="J31" s="89">
        <f t="shared" si="16"/>
        <v>3.0339426841865045</v>
      </c>
      <c r="K31" s="90">
        <f t="shared" si="17"/>
        <v>95.46470008888035</v>
      </c>
      <c r="L31" s="152">
        <f t="shared" si="18"/>
        <v>100</v>
      </c>
      <c r="Y31" s="111"/>
    </row>
    <row r="32" spans="1:25" ht="15.75">
      <c r="A32" s="123"/>
      <c r="B32" s="105"/>
      <c r="C32" s="105"/>
      <c r="D32" s="105"/>
      <c r="E32" s="105"/>
      <c r="F32" s="48"/>
      <c r="H32" s="78" t="s">
        <v>16</v>
      </c>
      <c r="I32" s="79">
        <f t="shared" si="15"/>
        <v>3.091387245233399</v>
      </c>
      <c r="J32" s="79">
        <f t="shared" si="16"/>
        <v>4.636423405654175</v>
      </c>
      <c r="K32" s="80">
        <f t="shared" si="17"/>
        <v>92.27218934911242</v>
      </c>
      <c r="L32" s="81">
        <f t="shared" si="18"/>
        <v>100</v>
      </c>
      <c r="T32" s="118"/>
      <c r="U32" s="111"/>
      <c r="V32" s="111"/>
      <c r="W32" s="111"/>
      <c r="X32" s="111"/>
      <c r="Y32" s="111"/>
    </row>
    <row r="33" spans="1:25" ht="15.75">
      <c r="A33" s="123"/>
      <c r="B33" s="105"/>
      <c r="C33" s="105"/>
      <c r="D33" s="105"/>
      <c r="E33" s="105"/>
      <c r="F33" s="48"/>
      <c r="H33" s="78" t="s">
        <v>17</v>
      </c>
      <c r="I33" s="79">
        <f t="shared" si="15"/>
        <v>6.93539935623924</v>
      </c>
      <c r="J33" s="79">
        <f t="shared" si="16"/>
        <v>8.395089452803353</v>
      </c>
      <c r="K33" s="80">
        <f t="shared" si="17"/>
        <v>84.66951119095741</v>
      </c>
      <c r="L33" s="81">
        <f t="shared" si="18"/>
        <v>100</v>
      </c>
      <c r="T33" s="118"/>
      <c r="U33" s="111"/>
      <c r="V33" s="111"/>
      <c r="W33" s="111"/>
      <c r="X33" s="111"/>
      <c r="Y33" s="111"/>
    </row>
    <row r="34" spans="1:25" ht="15.75">
      <c r="A34" s="123"/>
      <c r="B34" s="105"/>
      <c r="C34" s="105"/>
      <c r="D34" s="105"/>
      <c r="E34" s="105"/>
      <c r="F34" s="48"/>
      <c r="H34" s="78" t="s">
        <v>18</v>
      </c>
      <c r="I34" s="79">
        <f t="shared" si="15"/>
        <v>6.25181598062954</v>
      </c>
      <c r="J34" s="79">
        <f t="shared" si="16"/>
        <v>8.159806295399516</v>
      </c>
      <c r="K34" s="80">
        <f t="shared" si="17"/>
        <v>85.58837772397095</v>
      </c>
      <c r="L34" s="81">
        <f t="shared" si="18"/>
        <v>100</v>
      </c>
      <c r="T34" s="118"/>
      <c r="U34" s="111"/>
      <c r="V34" s="111"/>
      <c r="W34" s="111"/>
      <c r="X34" s="111"/>
      <c r="Y34" s="111"/>
    </row>
    <row r="35" spans="1:12" ht="15.75">
      <c r="A35" s="124"/>
      <c r="B35" s="105"/>
      <c r="C35" s="105"/>
      <c r="D35" s="105"/>
      <c r="E35" s="105"/>
      <c r="F35" s="48"/>
      <c r="H35" s="78" t="s">
        <v>19</v>
      </c>
      <c r="I35" s="79">
        <f t="shared" si="15"/>
        <v>10.637454148904531</v>
      </c>
      <c r="J35" s="79">
        <f t="shared" si="16"/>
        <v>10.18142163180331</v>
      </c>
      <c r="K35" s="80">
        <f t="shared" si="17"/>
        <v>79.18112421929216</v>
      </c>
      <c r="L35" s="81">
        <f t="shared" si="18"/>
        <v>100</v>
      </c>
    </row>
    <row r="36" spans="1:12" ht="15.75">
      <c r="A36" s="96"/>
      <c r="B36" s="48"/>
      <c r="C36" s="48"/>
      <c r="D36" s="48"/>
      <c r="E36" s="97"/>
      <c r="F36" s="48"/>
      <c r="H36" s="78" t="s">
        <v>20</v>
      </c>
      <c r="I36" s="79">
        <f t="shared" si="15"/>
        <v>11.462510787349611</v>
      </c>
      <c r="J36" s="79">
        <f t="shared" si="16"/>
        <v>12.371186354637292</v>
      </c>
      <c r="K36" s="80">
        <f t="shared" si="17"/>
        <v>76.1663028580131</v>
      </c>
      <c r="L36" s="81">
        <f t="shared" si="18"/>
        <v>100</v>
      </c>
    </row>
    <row r="37" spans="1:12" ht="15.75">
      <c r="A37" s="48"/>
      <c r="B37" s="48"/>
      <c r="C37" s="48"/>
      <c r="D37" s="48"/>
      <c r="E37" s="97"/>
      <c r="F37" s="48"/>
      <c r="H37" s="78" t="s">
        <v>21</v>
      </c>
      <c r="I37" s="79">
        <f t="shared" si="15"/>
        <v>15.67098985283247</v>
      </c>
      <c r="J37" s="79">
        <f t="shared" si="16"/>
        <v>13.480276863114039</v>
      </c>
      <c r="K37" s="80">
        <f t="shared" si="17"/>
        <v>70.8487332840535</v>
      </c>
      <c r="L37" s="81">
        <f t="shared" si="18"/>
        <v>100</v>
      </c>
    </row>
    <row r="38" spans="8:12" ht="15.75">
      <c r="H38" s="78" t="s">
        <v>22</v>
      </c>
      <c r="I38" s="79">
        <f t="shared" si="15"/>
        <v>21.14504338320694</v>
      </c>
      <c r="J38" s="79">
        <f t="shared" si="16"/>
        <v>15.344674455147914</v>
      </c>
      <c r="K38" s="80">
        <f t="shared" si="17"/>
        <v>63.51028216164515</v>
      </c>
      <c r="L38" s="81">
        <f t="shared" si="18"/>
        <v>100</v>
      </c>
    </row>
    <row r="39" spans="8:12" ht="15.75">
      <c r="H39" s="88" t="s">
        <v>23</v>
      </c>
      <c r="I39" s="89">
        <f t="shared" si="15"/>
        <v>26.550598476605003</v>
      </c>
      <c r="J39" s="89">
        <f t="shared" si="16"/>
        <v>16.17700398984403</v>
      </c>
      <c r="K39" s="90">
        <f t="shared" si="17"/>
        <v>57.27239753355096</v>
      </c>
      <c r="L39" s="152">
        <f t="shared" si="18"/>
        <v>100</v>
      </c>
    </row>
    <row r="40" spans="8:12" ht="15.75">
      <c r="H40" s="88" t="s">
        <v>24</v>
      </c>
      <c r="I40" s="89">
        <f t="shared" si="15"/>
        <v>4.627320587420338</v>
      </c>
      <c r="J40" s="89">
        <f t="shared" si="16"/>
        <v>12.801330008312553</v>
      </c>
      <c r="K40" s="90">
        <f t="shared" si="17"/>
        <v>82.57134940426711</v>
      </c>
      <c r="L40" s="152">
        <f t="shared" si="18"/>
        <v>100</v>
      </c>
    </row>
    <row r="41" spans="8:12" ht="15.75">
      <c r="H41" s="78" t="s">
        <v>25</v>
      </c>
      <c r="I41" s="79">
        <f t="shared" si="15"/>
        <v>1.889481426995219</v>
      </c>
      <c r="J41" s="79">
        <f t="shared" si="16"/>
        <v>2.988230967267378</v>
      </c>
      <c r="K41" s="80">
        <f t="shared" si="17"/>
        <v>95.1222876057374</v>
      </c>
      <c r="L41" s="81">
        <f t="shared" si="18"/>
        <v>100</v>
      </c>
    </row>
    <row r="42" spans="8:12" ht="15.75">
      <c r="H42" s="88" t="s">
        <v>26</v>
      </c>
      <c r="I42" s="89">
        <f t="shared" si="15"/>
        <v>1.889481426995219</v>
      </c>
      <c r="J42" s="89">
        <f t="shared" si="16"/>
        <v>2.988230967267378</v>
      </c>
      <c r="K42" s="90">
        <f t="shared" si="17"/>
        <v>95.1222876057374</v>
      </c>
      <c r="L42" s="152">
        <f t="shared" si="18"/>
        <v>100</v>
      </c>
    </row>
    <row r="43" spans="8:12" ht="15.75">
      <c r="H43" s="110" t="s">
        <v>27</v>
      </c>
      <c r="I43" s="89">
        <v>0</v>
      </c>
      <c r="J43" s="89">
        <v>0</v>
      </c>
      <c r="K43" s="90">
        <v>0</v>
      </c>
      <c r="L43" s="152">
        <f t="shared" si="18"/>
        <v>0</v>
      </c>
    </row>
    <row r="44" spans="8:12" ht="15.75">
      <c r="H44" s="112" t="s">
        <v>30</v>
      </c>
      <c r="I44" s="89">
        <f t="shared" si="15"/>
        <v>6.036978151404943</v>
      </c>
      <c r="J44" s="89">
        <f t="shared" si="16"/>
        <v>6.781932036142178</v>
      </c>
      <c r="K44" s="90">
        <f t="shared" si="17"/>
        <v>87.18108981245288</v>
      </c>
      <c r="L44" s="152">
        <f t="shared" si="18"/>
        <v>100</v>
      </c>
    </row>
    <row r="45" spans="8:12" ht="15.75">
      <c r="H45" s="96" t="s">
        <v>28</v>
      </c>
      <c r="L45" s="97" t="s">
        <v>1</v>
      </c>
    </row>
    <row r="46" ht="15.75">
      <c r="L46" s="97" t="s">
        <v>3</v>
      </c>
    </row>
    <row r="47" ht="15"/>
    <row r="48" ht="15"/>
    <row r="49" ht="15"/>
    <row r="50" ht="15"/>
    <row r="51" ht="15"/>
    <row r="78" ht="15.75">
      <c r="H78" s="119"/>
    </row>
  </sheetData>
  <sheetProtection/>
  <mergeCells count="8">
    <mergeCell ref="AA2:AC2"/>
    <mergeCell ref="AA18:AC18"/>
    <mergeCell ref="B2:D2"/>
    <mergeCell ref="B15:D15"/>
    <mergeCell ref="I2:K2"/>
    <mergeCell ref="I27:K27"/>
    <mergeCell ref="U2:W2"/>
    <mergeCell ref="U17:W17"/>
  </mergeCells>
  <printOptions/>
  <pageMargins left="0.22" right="0.17" top="0.17" bottom="0.37" header="0.18" footer="0.16"/>
  <pageSetup horizontalDpi="600" verticalDpi="600" orientation="landscape" paperSize="9" scale="64" r:id="rId2"/>
  <headerFooter alignWithMargins="0">
    <oddFooter>&amp;L2011 Census Detailed Characteristics - Disability and Health - Long-term Health Problem or Disability &amp;R&amp;P</oddFooter>
  </headerFooter>
  <rowBreaks count="1" manualBreakCount="1">
    <brk id="51" max="36" man="1"/>
  </rowBreaks>
  <colBreaks count="2" manualBreakCount="2">
    <brk id="5" max="50" man="1"/>
    <brk id="12" max="5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7"/>
  <sheetViews>
    <sheetView zoomScalePageLayoutView="0" workbookViewId="0" topLeftCell="A16">
      <selection activeCell="I59" sqref="I59"/>
    </sheetView>
  </sheetViews>
  <sheetFormatPr defaultColWidth="9.140625" defaultRowHeight="12.75"/>
  <cols>
    <col min="1" max="1" width="70.421875" style="47" customWidth="1"/>
    <col min="2" max="2" width="36.8515625" style="47" customWidth="1"/>
    <col min="3" max="3" width="30.7109375" style="47" customWidth="1"/>
    <col min="4" max="4" width="34.140625" style="47" customWidth="1"/>
    <col min="5" max="5" width="28.57421875" style="47" customWidth="1"/>
    <col min="6" max="6" width="30.421875" style="47" customWidth="1"/>
    <col min="7" max="7" width="28.00390625" style="47" customWidth="1"/>
    <col min="8" max="8" width="1.57421875" style="47" customWidth="1"/>
    <col min="9" max="9" width="75.7109375" style="47" customWidth="1"/>
    <col min="10" max="10" width="15.57421875" style="47" customWidth="1"/>
    <col min="11" max="11" width="16.00390625" style="47" customWidth="1"/>
    <col min="12" max="12" width="15.421875" style="47" customWidth="1"/>
    <col min="13" max="16384" width="9.140625" style="47" customWidth="1"/>
  </cols>
  <sheetData>
    <row r="1" ht="15.75">
      <c r="A1" s="9" t="s">
        <v>55</v>
      </c>
    </row>
    <row r="2" spans="1:16" ht="15.75" customHeight="1">
      <c r="A2" s="133" t="s">
        <v>12</v>
      </c>
      <c r="B2" s="192" t="s">
        <v>59</v>
      </c>
      <c r="C2" s="186"/>
      <c r="D2" s="186"/>
      <c r="E2" s="186"/>
      <c r="F2" s="187"/>
      <c r="G2" s="144"/>
      <c r="M2" s="162"/>
      <c r="N2" s="163"/>
      <c r="O2" s="163"/>
      <c r="P2" s="48"/>
    </row>
    <row r="3" spans="1:16" ht="15">
      <c r="A3" s="145"/>
      <c r="B3" s="13" t="s">
        <v>50</v>
      </c>
      <c r="C3" s="13" t="s">
        <v>51</v>
      </c>
      <c r="D3" s="13" t="s">
        <v>52</v>
      </c>
      <c r="E3" s="13" t="s">
        <v>53</v>
      </c>
      <c r="F3" s="13" t="s">
        <v>54</v>
      </c>
      <c r="G3" s="146" t="s">
        <v>2</v>
      </c>
      <c r="M3" s="164"/>
      <c r="N3" s="164"/>
      <c r="O3" s="48"/>
      <c r="P3" s="48"/>
    </row>
    <row r="4" spans="1:16" ht="15">
      <c r="A4" s="14" t="s">
        <v>13</v>
      </c>
      <c r="B4" s="15">
        <v>34176</v>
      </c>
      <c r="C4" s="15">
        <v>14588</v>
      </c>
      <c r="D4" s="15">
        <v>2178</v>
      </c>
      <c r="E4" s="15">
        <v>444</v>
      </c>
      <c r="F4" s="15">
        <v>129</v>
      </c>
      <c r="G4" s="16">
        <f aca="true" t="shared" si="0" ref="G4:G19">B4+C4+D4+E4+F4</f>
        <v>51515</v>
      </c>
      <c r="M4" s="165"/>
      <c r="N4" s="165"/>
      <c r="O4" s="166"/>
      <c r="P4" s="48"/>
    </row>
    <row r="5" spans="1:16" ht="15">
      <c r="A5" s="12" t="s">
        <v>14</v>
      </c>
      <c r="B5" s="7">
        <v>6564</v>
      </c>
      <c r="C5" s="7">
        <v>2790</v>
      </c>
      <c r="D5" s="7">
        <v>435</v>
      </c>
      <c r="E5" s="7">
        <v>78</v>
      </c>
      <c r="F5" s="7">
        <v>19</v>
      </c>
      <c r="G5" s="6">
        <f t="shared" si="0"/>
        <v>9886</v>
      </c>
      <c r="M5" s="165"/>
      <c r="N5" s="165"/>
      <c r="O5" s="166"/>
      <c r="P5" s="48"/>
    </row>
    <row r="6" spans="1:16" ht="15">
      <c r="A6" s="3" t="s">
        <v>15</v>
      </c>
      <c r="B6" s="17">
        <v>27612</v>
      </c>
      <c r="C6" s="17">
        <v>11798</v>
      </c>
      <c r="D6" s="17">
        <v>1743</v>
      </c>
      <c r="E6" s="17">
        <v>366</v>
      </c>
      <c r="F6" s="17">
        <v>110</v>
      </c>
      <c r="G6" s="6">
        <f t="shared" si="0"/>
        <v>41629</v>
      </c>
      <c r="M6" s="165"/>
      <c r="N6" s="165"/>
      <c r="O6" s="166"/>
      <c r="P6" s="48"/>
    </row>
    <row r="7" spans="1:16" ht="15">
      <c r="A7" s="14" t="s">
        <v>16</v>
      </c>
      <c r="B7" s="15">
        <v>45563</v>
      </c>
      <c r="C7" s="15">
        <v>23748</v>
      </c>
      <c r="D7" s="15">
        <v>4992</v>
      </c>
      <c r="E7" s="15">
        <v>1325</v>
      </c>
      <c r="F7" s="15">
        <v>422</v>
      </c>
      <c r="G7" s="16">
        <f t="shared" si="0"/>
        <v>76050</v>
      </c>
      <c r="M7" s="165"/>
      <c r="N7" s="165"/>
      <c r="O7" s="166"/>
      <c r="P7" s="48"/>
    </row>
    <row r="8" spans="1:16" ht="15">
      <c r="A8" s="14" t="s">
        <v>17</v>
      </c>
      <c r="B8" s="15">
        <v>12511</v>
      </c>
      <c r="C8" s="15">
        <v>9518</v>
      </c>
      <c r="D8" s="15">
        <v>3414</v>
      </c>
      <c r="E8" s="15">
        <v>981</v>
      </c>
      <c r="F8" s="15">
        <v>294</v>
      </c>
      <c r="G8" s="16">
        <f t="shared" si="0"/>
        <v>26718</v>
      </c>
      <c r="M8" s="165"/>
      <c r="N8" s="165"/>
      <c r="O8" s="166"/>
      <c r="P8" s="48"/>
    </row>
    <row r="9" spans="1:16" ht="15">
      <c r="A9" s="14" t="s">
        <v>18</v>
      </c>
      <c r="B9" s="15">
        <v>9407</v>
      </c>
      <c r="C9" s="15">
        <v>7667</v>
      </c>
      <c r="D9" s="15">
        <v>2517</v>
      </c>
      <c r="E9" s="15">
        <v>812</v>
      </c>
      <c r="F9" s="15">
        <v>247</v>
      </c>
      <c r="G9" s="16">
        <f t="shared" si="0"/>
        <v>20650</v>
      </c>
      <c r="M9" s="165"/>
      <c r="N9" s="165"/>
      <c r="O9" s="166"/>
      <c r="P9" s="48"/>
    </row>
    <row r="10" spans="1:16" ht="15">
      <c r="A10" s="14" t="s">
        <v>19</v>
      </c>
      <c r="B10" s="15">
        <v>4001</v>
      </c>
      <c r="C10" s="15">
        <v>3648</v>
      </c>
      <c r="D10" s="15">
        <v>1619</v>
      </c>
      <c r="E10" s="15">
        <v>620</v>
      </c>
      <c r="F10" s="15">
        <v>199</v>
      </c>
      <c r="G10" s="16">
        <f t="shared" si="0"/>
        <v>10087</v>
      </c>
      <c r="M10" s="165"/>
      <c r="N10" s="165"/>
      <c r="O10" s="166"/>
      <c r="P10" s="48"/>
    </row>
    <row r="11" spans="1:16" ht="15.75">
      <c r="A11" s="14" t="s">
        <v>20</v>
      </c>
      <c r="B11" s="15">
        <v>6871</v>
      </c>
      <c r="C11" s="15">
        <v>7309</v>
      </c>
      <c r="D11" s="15">
        <v>3836</v>
      </c>
      <c r="E11" s="15">
        <v>1317</v>
      </c>
      <c r="F11" s="15">
        <v>366</v>
      </c>
      <c r="G11" s="16">
        <f t="shared" si="0"/>
        <v>19699</v>
      </c>
      <c r="I11" s="9" t="s">
        <v>102</v>
      </c>
      <c r="M11" s="165"/>
      <c r="N11" s="165"/>
      <c r="O11" s="166"/>
      <c r="P11" s="48"/>
    </row>
    <row r="12" spans="1:16" ht="15.75">
      <c r="A12" s="14" t="s">
        <v>21</v>
      </c>
      <c r="B12" s="15">
        <v>4728</v>
      </c>
      <c r="C12" s="15">
        <v>5264</v>
      </c>
      <c r="D12" s="15">
        <v>3144</v>
      </c>
      <c r="E12" s="15">
        <v>1310</v>
      </c>
      <c r="F12" s="15">
        <v>435</v>
      </c>
      <c r="G12" s="16">
        <f t="shared" si="0"/>
        <v>14881</v>
      </c>
      <c r="I12" s="168" t="s">
        <v>106</v>
      </c>
      <c r="J12" s="190" t="s">
        <v>59</v>
      </c>
      <c r="K12" s="191"/>
      <c r="L12" s="167"/>
      <c r="M12" s="165"/>
      <c r="N12" s="165"/>
      <c r="O12" s="166"/>
      <c r="P12" s="48"/>
    </row>
    <row r="13" spans="1:16" ht="15">
      <c r="A13" s="14" t="s">
        <v>22</v>
      </c>
      <c r="B13" s="15">
        <v>3933</v>
      </c>
      <c r="C13" s="15">
        <v>5119</v>
      </c>
      <c r="D13" s="15">
        <v>3540</v>
      </c>
      <c r="E13" s="15">
        <v>1499</v>
      </c>
      <c r="F13" s="15">
        <v>546</v>
      </c>
      <c r="G13" s="16">
        <f t="shared" si="0"/>
        <v>14637</v>
      </c>
      <c r="I13" s="169"/>
      <c r="J13" s="170" t="s">
        <v>51</v>
      </c>
      <c r="K13" s="170" t="s">
        <v>101</v>
      </c>
      <c r="L13" s="136" t="s">
        <v>2</v>
      </c>
      <c r="M13" s="165"/>
      <c r="N13" s="165"/>
      <c r="O13" s="166"/>
      <c r="P13" s="48"/>
    </row>
    <row r="14" spans="1:16" ht="15">
      <c r="A14" s="12" t="s">
        <v>23</v>
      </c>
      <c r="B14" s="7">
        <v>2688</v>
      </c>
      <c r="C14" s="7">
        <v>3643</v>
      </c>
      <c r="D14" s="7">
        <v>2813</v>
      </c>
      <c r="E14" s="7">
        <v>1363</v>
      </c>
      <c r="F14" s="7">
        <v>521</v>
      </c>
      <c r="G14" s="6">
        <f t="shared" si="0"/>
        <v>11028</v>
      </c>
      <c r="I14" s="12" t="s">
        <v>121</v>
      </c>
      <c r="J14" s="7">
        <v>210417</v>
      </c>
      <c r="K14" s="7">
        <v>31525</v>
      </c>
      <c r="L14" s="6">
        <f>J14+K14</f>
        <v>241942</v>
      </c>
      <c r="M14" s="165"/>
      <c r="N14" s="165"/>
      <c r="O14" s="166"/>
      <c r="P14" s="48"/>
    </row>
    <row r="15" spans="1:16" ht="15">
      <c r="A15" s="12" t="s">
        <v>24</v>
      </c>
      <c r="B15" s="7">
        <v>1245</v>
      </c>
      <c r="C15" s="7">
        <v>1476</v>
      </c>
      <c r="D15" s="7">
        <v>727</v>
      </c>
      <c r="E15" s="7">
        <v>136</v>
      </c>
      <c r="F15" s="7">
        <v>25</v>
      </c>
      <c r="G15" s="6">
        <f t="shared" si="0"/>
        <v>3609</v>
      </c>
      <c r="I15" s="12" t="s">
        <v>122</v>
      </c>
      <c r="J15" s="7">
        <v>24317</v>
      </c>
      <c r="K15" s="7">
        <v>1779</v>
      </c>
      <c r="L15" s="6">
        <f>J15+K15</f>
        <v>26096</v>
      </c>
      <c r="M15" s="165"/>
      <c r="N15" s="165"/>
      <c r="O15" s="166"/>
      <c r="P15" s="48"/>
    </row>
    <row r="16" spans="1:16" ht="15">
      <c r="A16" s="14" t="s">
        <v>25</v>
      </c>
      <c r="B16" s="15">
        <v>14284</v>
      </c>
      <c r="C16" s="15">
        <v>6295</v>
      </c>
      <c r="D16" s="15">
        <v>907</v>
      </c>
      <c r="E16" s="15">
        <v>206</v>
      </c>
      <c r="F16" s="15">
        <v>60</v>
      </c>
      <c r="G16" s="16">
        <f t="shared" si="0"/>
        <v>21752</v>
      </c>
      <c r="I16" s="12" t="s">
        <v>123</v>
      </c>
      <c r="J16" s="7">
        <v>15220</v>
      </c>
      <c r="K16" s="7">
        <v>2829</v>
      </c>
      <c r="L16" s="6">
        <f>J16+K16</f>
        <v>18049</v>
      </c>
      <c r="M16" s="165"/>
      <c r="N16" s="165"/>
      <c r="O16" s="166"/>
      <c r="P16" s="48"/>
    </row>
    <row r="17" spans="1:16" ht="15">
      <c r="A17" s="12" t="s">
        <v>26</v>
      </c>
      <c r="B17" s="7">
        <v>14284</v>
      </c>
      <c r="C17" s="7">
        <v>6295</v>
      </c>
      <c r="D17" s="7">
        <v>907</v>
      </c>
      <c r="E17" s="7">
        <v>206</v>
      </c>
      <c r="F17" s="7">
        <v>60</v>
      </c>
      <c r="G17" s="6">
        <f t="shared" si="0"/>
        <v>21752</v>
      </c>
      <c r="I17" s="12" t="s">
        <v>124</v>
      </c>
      <c r="J17" s="7">
        <v>4037</v>
      </c>
      <c r="K17" s="7">
        <v>2013</v>
      </c>
      <c r="L17" s="6">
        <f>J17+K17</f>
        <v>6050</v>
      </c>
      <c r="M17" s="165"/>
      <c r="N17" s="165"/>
      <c r="O17" s="166"/>
      <c r="P17" s="48"/>
    </row>
    <row r="18" spans="1:16" ht="15">
      <c r="A18" s="12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6">
        <f t="shared" si="0"/>
        <v>0</v>
      </c>
      <c r="I18" s="12" t="s">
        <v>125</v>
      </c>
      <c r="J18" s="7">
        <v>438</v>
      </c>
      <c r="K18" s="7">
        <v>405</v>
      </c>
      <c r="L18" s="6">
        <f>J18+K18</f>
        <v>843</v>
      </c>
      <c r="M18" s="165"/>
      <c r="N18" s="165"/>
      <c r="O18" s="166"/>
      <c r="P18" s="48"/>
    </row>
    <row r="19" spans="1:16" ht="15">
      <c r="A19" s="4" t="s">
        <v>2</v>
      </c>
      <c r="B19" s="6">
        <f>B5+B6+B7+B8+B9+B10+B11+B12+B14+B15+B17+B18</f>
        <v>135474</v>
      </c>
      <c r="C19" s="6">
        <f>C5+C6+C7+C8+C9+C10+C11+C12+C14+C15+C17+C18</f>
        <v>83156</v>
      </c>
      <c r="D19" s="6">
        <f>D5+D6+D7+D8+D9+D10+D11+D12+D14+D15+D17+D18</f>
        <v>26147</v>
      </c>
      <c r="E19" s="6">
        <f>E5+E6+E7+E8+E9+E10+E11+E12+E14+E15+E17+E18</f>
        <v>8514</v>
      </c>
      <c r="F19" s="6">
        <f>F5+F6+F7+F8+F9+F10+F11+F12+F14+F15+F17+F18</f>
        <v>2698</v>
      </c>
      <c r="G19" s="11">
        <f t="shared" si="0"/>
        <v>255989</v>
      </c>
      <c r="I19" s="4" t="s">
        <v>2</v>
      </c>
      <c r="J19" s="6">
        <f>J14+J15+J16+J17+J18</f>
        <v>254429</v>
      </c>
      <c r="K19" s="6">
        <f>K14+K15+K16+K17+K18</f>
        <v>38551</v>
      </c>
      <c r="L19" s="6">
        <f>L14+L15+L16+L17+L18</f>
        <v>292980</v>
      </c>
      <c r="M19" s="166"/>
      <c r="N19" s="166"/>
      <c r="O19" s="166"/>
      <c r="P19" s="48"/>
    </row>
    <row r="20" spans="1:16" ht="15.75">
      <c r="A20" s="96" t="s">
        <v>58</v>
      </c>
      <c r="G20" s="97" t="s">
        <v>1</v>
      </c>
      <c r="I20" s="96" t="s">
        <v>103</v>
      </c>
      <c r="L20" s="97" t="s">
        <v>1</v>
      </c>
      <c r="M20" s="48"/>
      <c r="N20" s="48"/>
      <c r="O20" s="48"/>
      <c r="P20" s="48"/>
    </row>
    <row r="21" spans="7:12" ht="15.75">
      <c r="G21" s="97" t="s">
        <v>3</v>
      </c>
      <c r="L21" s="97" t="s">
        <v>3</v>
      </c>
    </row>
    <row r="23" ht="15.75">
      <c r="A23" s="9" t="s">
        <v>76</v>
      </c>
    </row>
    <row r="24" spans="1:7" ht="15.75" customHeight="1">
      <c r="A24" s="133" t="s">
        <v>12</v>
      </c>
      <c r="B24" s="192" t="s">
        <v>59</v>
      </c>
      <c r="C24" s="186"/>
      <c r="D24" s="186"/>
      <c r="E24" s="186"/>
      <c r="F24" s="187"/>
      <c r="G24" s="144"/>
    </row>
    <row r="25" spans="1:7" ht="15">
      <c r="A25" s="145"/>
      <c r="B25" s="13" t="s">
        <v>50</v>
      </c>
      <c r="C25" s="13" t="s">
        <v>51</v>
      </c>
      <c r="D25" s="13" t="s">
        <v>52</v>
      </c>
      <c r="E25" s="13" t="s">
        <v>53</v>
      </c>
      <c r="F25" s="13" t="s">
        <v>54</v>
      </c>
      <c r="G25" s="146" t="s">
        <v>2</v>
      </c>
    </row>
    <row r="26" spans="1:7" ht="15">
      <c r="A26" s="14" t="s">
        <v>13</v>
      </c>
      <c r="B26" s="18">
        <f>(B4/G4)*100</f>
        <v>66.34184218188877</v>
      </c>
      <c r="C26" s="18">
        <f>(C4/G4)*100</f>
        <v>28.317965641075414</v>
      </c>
      <c r="D26" s="18">
        <f>(D4/G4)*100</f>
        <v>4.227894787925847</v>
      </c>
      <c r="E26" s="18">
        <f>(E4/G4)*100</f>
        <v>0.8618848878967291</v>
      </c>
      <c r="F26" s="18">
        <f>(F4/G4)*100</f>
        <v>0.2504125012132389</v>
      </c>
      <c r="G26" s="36">
        <f>B26+C26+D26+E26+F26</f>
        <v>100</v>
      </c>
    </row>
    <row r="27" spans="1:7" ht="15">
      <c r="A27" s="12" t="s">
        <v>14</v>
      </c>
      <c r="B27" s="42">
        <f aca="true" t="shared" si="1" ref="B27:B41">(B5/G5)*100</f>
        <v>66.39692494436576</v>
      </c>
      <c r="C27" s="42">
        <f aca="true" t="shared" si="2" ref="C27:C41">(C5/G5)*100</f>
        <v>28.221727695731335</v>
      </c>
      <c r="D27" s="42">
        <f aca="true" t="shared" si="3" ref="D27:D41">(D5/G5)*100</f>
        <v>4.400161845033381</v>
      </c>
      <c r="E27" s="42">
        <f aca="true" t="shared" si="4" ref="E27:E41">(E5/G5)*100</f>
        <v>0.7889945377301234</v>
      </c>
      <c r="F27" s="42">
        <f aca="true" t="shared" si="5" ref="F27:F41">(F5/G5)*100</f>
        <v>0.192190977139389</v>
      </c>
      <c r="G27" s="2">
        <f aca="true" t="shared" si="6" ref="G27:G41">B27+C27+D27+E27+F27</f>
        <v>99.99999999999999</v>
      </c>
    </row>
    <row r="28" spans="1:9" ht="15.75">
      <c r="A28" s="12" t="s">
        <v>15</v>
      </c>
      <c r="B28" s="42">
        <f t="shared" si="1"/>
        <v>66.3287612001249</v>
      </c>
      <c r="C28" s="42">
        <f t="shared" si="2"/>
        <v>28.340820101371637</v>
      </c>
      <c r="D28" s="42">
        <f t="shared" si="3"/>
        <v>4.186985034471162</v>
      </c>
      <c r="E28" s="42">
        <f t="shared" si="4"/>
        <v>0.8791947920920511</v>
      </c>
      <c r="F28" s="42">
        <f t="shared" si="5"/>
        <v>0.264238871940234</v>
      </c>
      <c r="G28" s="2">
        <f t="shared" si="6"/>
        <v>99.99999999999999</v>
      </c>
      <c r="I28" s="9" t="s">
        <v>104</v>
      </c>
    </row>
    <row r="29" spans="1:12" ht="15.75">
      <c r="A29" s="14" t="s">
        <v>16</v>
      </c>
      <c r="B29" s="18">
        <f t="shared" si="1"/>
        <v>59.91190006574622</v>
      </c>
      <c r="C29" s="18">
        <f t="shared" si="2"/>
        <v>31.22682445759369</v>
      </c>
      <c r="D29" s="18">
        <f t="shared" si="3"/>
        <v>6.564102564102564</v>
      </c>
      <c r="E29" s="18">
        <f t="shared" si="4"/>
        <v>1.7422748191978963</v>
      </c>
      <c r="F29" s="18">
        <f t="shared" si="5"/>
        <v>0.5548980933596318</v>
      </c>
      <c r="G29" s="36">
        <f t="shared" si="6"/>
        <v>100</v>
      </c>
      <c r="I29" s="168" t="s">
        <v>106</v>
      </c>
      <c r="J29" s="161" t="s">
        <v>59</v>
      </c>
      <c r="K29" s="171"/>
      <c r="L29" s="167"/>
    </row>
    <row r="30" spans="1:12" ht="15">
      <c r="A30" s="14" t="s">
        <v>17</v>
      </c>
      <c r="B30" s="18">
        <f t="shared" si="1"/>
        <v>46.826109738752905</v>
      </c>
      <c r="C30" s="18">
        <f t="shared" si="2"/>
        <v>35.623923946403174</v>
      </c>
      <c r="D30" s="18">
        <f t="shared" si="3"/>
        <v>12.777902537615091</v>
      </c>
      <c r="E30" s="18">
        <f t="shared" si="4"/>
        <v>3.6716820121266562</v>
      </c>
      <c r="F30" s="18">
        <f t="shared" si="5"/>
        <v>1.1003817651021783</v>
      </c>
      <c r="G30" s="36">
        <f t="shared" si="6"/>
        <v>100.00000000000001</v>
      </c>
      <c r="I30" s="169"/>
      <c r="J30" s="170" t="s">
        <v>51</v>
      </c>
      <c r="K30" s="170" t="s">
        <v>101</v>
      </c>
      <c r="L30" s="136" t="s">
        <v>2</v>
      </c>
    </row>
    <row r="31" spans="1:12" ht="15">
      <c r="A31" s="14" t="s">
        <v>18</v>
      </c>
      <c r="B31" s="18">
        <f t="shared" si="1"/>
        <v>45.5544794188862</v>
      </c>
      <c r="C31" s="18">
        <f t="shared" si="2"/>
        <v>37.12832929782082</v>
      </c>
      <c r="D31" s="18">
        <f t="shared" si="3"/>
        <v>12.188861985472155</v>
      </c>
      <c r="E31" s="18">
        <f t="shared" si="4"/>
        <v>3.932203389830508</v>
      </c>
      <c r="F31" s="18">
        <f t="shared" si="5"/>
        <v>1.1961259079903148</v>
      </c>
      <c r="G31" s="36">
        <f t="shared" si="6"/>
        <v>100.00000000000001</v>
      </c>
      <c r="I31" s="12" t="s">
        <v>121</v>
      </c>
      <c r="J31" s="8">
        <f>(J14/J19)*100</f>
        <v>82.70165743684879</v>
      </c>
      <c r="K31" s="8">
        <f>(K14/K19)*100</f>
        <v>81.77479183419366</v>
      </c>
      <c r="L31" s="38">
        <f>(L14/L19)*100</f>
        <v>82.57969827291966</v>
      </c>
    </row>
    <row r="32" spans="1:12" ht="15">
      <c r="A32" s="14" t="s">
        <v>19</v>
      </c>
      <c r="B32" s="18">
        <f t="shared" si="1"/>
        <v>39.66491523743432</v>
      </c>
      <c r="C32" s="18">
        <f t="shared" si="2"/>
        <v>36.16536135620105</v>
      </c>
      <c r="D32" s="18">
        <f t="shared" si="3"/>
        <v>16.05036185188857</v>
      </c>
      <c r="E32" s="18">
        <f t="shared" si="4"/>
        <v>6.146525230494696</v>
      </c>
      <c r="F32" s="18">
        <f t="shared" si="5"/>
        <v>1.9728363239813622</v>
      </c>
      <c r="G32" s="36">
        <f t="shared" si="6"/>
        <v>100</v>
      </c>
      <c r="I32" s="12" t="s">
        <v>122</v>
      </c>
      <c r="J32" s="8">
        <f>(J15/J19)*100</f>
        <v>9.557479689815233</v>
      </c>
      <c r="K32" s="8">
        <f>(K15/K19)*100</f>
        <v>4.614666286218257</v>
      </c>
      <c r="L32" s="38">
        <f>(L15/L19)*100</f>
        <v>8.907092634309508</v>
      </c>
    </row>
    <row r="33" spans="1:12" ht="15">
      <c r="A33" s="14" t="s">
        <v>20</v>
      </c>
      <c r="B33" s="18">
        <f t="shared" si="1"/>
        <v>34.87994314432205</v>
      </c>
      <c r="C33" s="18">
        <f t="shared" si="2"/>
        <v>37.103406264277375</v>
      </c>
      <c r="D33" s="18">
        <f t="shared" si="3"/>
        <v>19.473069698969493</v>
      </c>
      <c r="E33" s="18">
        <f t="shared" si="4"/>
        <v>6.685618559317732</v>
      </c>
      <c r="F33" s="18">
        <f t="shared" si="5"/>
        <v>1.8579623331133561</v>
      </c>
      <c r="G33" s="36">
        <f t="shared" si="6"/>
        <v>100</v>
      </c>
      <c r="I33" s="12" t="s">
        <v>123</v>
      </c>
      <c r="J33" s="8">
        <f>(J16/J19)*100</f>
        <v>5.982022489574694</v>
      </c>
      <c r="K33" s="8">
        <f>(K16/K19)*100</f>
        <v>7.338331041996317</v>
      </c>
      <c r="L33" s="38">
        <f>(L16/L19)*100</f>
        <v>6.160488770564544</v>
      </c>
    </row>
    <row r="34" spans="1:12" ht="15">
      <c r="A34" s="14" t="s">
        <v>21</v>
      </c>
      <c r="B34" s="18">
        <f t="shared" si="1"/>
        <v>31.772058329413344</v>
      </c>
      <c r="C34" s="18">
        <f t="shared" si="2"/>
        <v>35.37396680330623</v>
      </c>
      <c r="D34" s="18">
        <f t="shared" si="3"/>
        <v>21.127612391640348</v>
      </c>
      <c r="E34" s="18">
        <f t="shared" si="4"/>
        <v>8.803171829850145</v>
      </c>
      <c r="F34" s="18">
        <f t="shared" si="5"/>
        <v>2.9231906457899335</v>
      </c>
      <c r="G34" s="36">
        <f t="shared" si="6"/>
        <v>99.99999999999999</v>
      </c>
      <c r="I34" s="12" t="s">
        <v>124</v>
      </c>
      <c r="J34" s="8">
        <f>(J17/J19)*100</f>
        <v>1.5866901964791749</v>
      </c>
      <c r="K34" s="8">
        <f>(K17/K19)*100</f>
        <v>5.221654431791652</v>
      </c>
      <c r="L34" s="38">
        <f>(L17/L19)*100</f>
        <v>2.0649873711516142</v>
      </c>
    </row>
    <row r="35" spans="1:12" ht="15">
      <c r="A35" s="14" t="s">
        <v>22</v>
      </c>
      <c r="B35" s="18">
        <f t="shared" si="1"/>
        <v>26.87026029924165</v>
      </c>
      <c r="C35" s="18">
        <f t="shared" si="2"/>
        <v>34.973013595682175</v>
      </c>
      <c r="D35" s="18">
        <f t="shared" si="3"/>
        <v>24.185283869645417</v>
      </c>
      <c r="E35" s="18">
        <f t="shared" si="4"/>
        <v>10.241169638587143</v>
      </c>
      <c r="F35" s="18">
        <f t="shared" si="5"/>
        <v>3.7302725968436152</v>
      </c>
      <c r="G35" s="36">
        <f t="shared" si="6"/>
        <v>100</v>
      </c>
      <c r="I35" s="12" t="s">
        <v>125</v>
      </c>
      <c r="J35" s="8">
        <f>(J18/J19)*100</f>
        <v>0.17215018728211012</v>
      </c>
      <c r="K35" s="8">
        <f>(K18/K19)*100</f>
        <v>1.0505564058001091</v>
      </c>
      <c r="L35" s="38">
        <f>(L18/L19)*100</f>
        <v>0.2877329510546795</v>
      </c>
    </row>
    <row r="36" spans="1:12" ht="15">
      <c r="A36" s="12" t="s">
        <v>23</v>
      </c>
      <c r="B36" s="42">
        <f t="shared" si="1"/>
        <v>24.37431991294886</v>
      </c>
      <c r="C36" s="42">
        <f t="shared" si="2"/>
        <v>33.03409503083061</v>
      </c>
      <c r="D36" s="42">
        <f t="shared" si="3"/>
        <v>25.507798331519766</v>
      </c>
      <c r="E36" s="42">
        <f t="shared" si="4"/>
        <v>12.359448676097207</v>
      </c>
      <c r="F36" s="42">
        <f t="shared" si="5"/>
        <v>4.724338048603554</v>
      </c>
      <c r="G36" s="2">
        <f t="shared" si="6"/>
        <v>100</v>
      </c>
      <c r="I36" s="4" t="s">
        <v>2</v>
      </c>
      <c r="J36" s="2">
        <f>J31+J32+J33+J34+J35</f>
        <v>100</v>
      </c>
      <c r="K36" s="2">
        <f>K31+K32+K33+K34+K35</f>
        <v>99.99999999999999</v>
      </c>
      <c r="L36" s="2">
        <f>L31+L32+L33+L34+L35</f>
        <v>100</v>
      </c>
    </row>
    <row r="37" spans="1:12" ht="15.75">
      <c r="A37" s="12" t="s">
        <v>24</v>
      </c>
      <c r="B37" s="42">
        <f t="shared" si="1"/>
        <v>34.49709060681629</v>
      </c>
      <c r="C37" s="42">
        <f t="shared" si="2"/>
        <v>40.89775561097257</v>
      </c>
      <c r="D37" s="42">
        <f t="shared" si="3"/>
        <v>20.144084233859793</v>
      </c>
      <c r="E37" s="42">
        <f t="shared" si="4"/>
        <v>3.768356885563868</v>
      </c>
      <c r="F37" s="42">
        <f t="shared" si="5"/>
        <v>0.6927126627874758</v>
      </c>
      <c r="G37" s="2">
        <f t="shared" si="6"/>
        <v>99.99999999999997</v>
      </c>
      <c r="I37" s="96" t="s">
        <v>103</v>
      </c>
      <c r="L37" s="97" t="s">
        <v>1</v>
      </c>
    </row>
    <row r="38" spans="1:12" ht="15.75">
      <c r="A38" s="14" t="s">
        <v>25</v>
      </c>
      <c r="B38" s="18">
        <f t="shared" si="1"/>
        <v>65.66752482530343</v>
      </c>
      <c r="C38" s="18">
        <f t="shared" si="2"/>
        <v>28.939867598381756</v>
      </c>
      <c r="D38" s="18">
        <f t="shared" si="3"/>
        <v>4.169731518940787</v>
      </c>
      <c r="E38" s="18">
        <f t="shared" si="4"/>
        <v>0.9470393527031997</v>
      </c>
      <c r="F38" s="18">
        <f t="shared" si="5"/>
        <v>0.2758367046708349</v>
      </c>
      <c r="G38" s="36">
        <f t="shared" si="6"/>
        <v>100.00000000000001</v>
      </c>
      <c r="L38" s="97" t="s">
        <v>3</v>
      </c>
    </row>
    <row r="39" spans="1:14" ht="15">
      <c r="A39" s="12" t="s">
        <v>26</v>
      </c>
      <c r="B39" s="42">
        <f t="shared" si="1"/>
        <v>65.66752482530343</v>
      </c>
      <c r="C39" s="42">
        <f t="shared" si="2"/>
        <v>28.939867598381756</v>
      </c>
      <c r="D39" s="42">
        <f t="shared" si="3"/>
        <v>4.169731518940787</v>
      </c>
      <c r="E39" s="42">
        <f t="shared" si="4"/>
        <v>0.9470393527031997</v>
      </c>
      <c r="F39" s="42">
        <f t="shared" si="5"/>
        <v>0.2758367046708349</v>
      </c>
      <c r="G39" s="2">
        <f t="shared" si="6"/>
        <v>100.00000000000001</v>
      </c>
      <c r="M39" s="159"/>
      <c r="N39" s="159"/>
    </row>
    <row r="40" spans="1:14" ht="15">
      <c r="A40" s="12" t="s">
        <v>27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2">
        <f t="shared" si="6"/>
        <v>0</v>
      </c>
      <c r="M40" s="160"/>
      <c r="N40" s="160"/>
    </row>
    <row r="41" spans="1:14" ht="15">
      <c r="A41" s="4" t="s">
        <v>30</v>
      </c>
      <c r="B41" s="42">
        <f t="shared" si="1"/>
        <v>52.921805233818645</v>
      </c>
      <c r="C41" s="42">
        <f t="shared" si="2"/>
        <v>32.48420830582564</v>
      </c>
      <c r="D41" s="42">
        <f t="shared" si="3"/>
        <v>10.21411076257183</v>
      </c>
      <c r="E41" s="42">
        <f t="shared" si="4"/>
        <v>3.3259241608037846</v>
      </c>
      <c r="F41" s="42">
        <f t="shared" si="5"/>
        <v>1.0539515369801047</v>
      </c>
      <c r="G41" s="2">
        <f t="shared" si="6"/>
        <v>100</v>
      </c>
      <c r="M41" s="160"/>
      <c r="N41" s="160"/>
    </row>
    <row r="42" spans="1:14" ht="15.75">
      <c r="A42" s="96" t="s">
        <v>58</v>
      </c>
      <c r="G42" s="97" t="s">
        <v>1</v>
      </c>
      <c r="M42" s="160"/>
      <c r="N42" s="160"/>
    </row>
    <row r="43" spans="7:14" ht="15.75">
      <c r="G43" s="97" t="s">
        <v>3</v>
      </c>
      <c r="M43" s="160"/>
      <c r="N43" s="160"/>
    </row>
    <row r="44" spans="3:14" ht="15">
      <c r="C44" s="118"/>
      <c r="D44" s="111"/>
      <c r="E44" s="111"/>
      <c r="F44" s="111"/>
      <c r="G44" s="111"/>
      <c r="H44" s="111"/>
      <c r="M44" s="160"/>
      <c r="N44" s="160"/>
    </row>
    <row r="45" spans="3:14" ht="15">
      <c r="C45" s="118"/>
      <c r="D45" s="111"/>
      <c r="E45" s="111"/>
      <c r="F45" s="111"/>
      <c r="G45" s="111"/>
      <c r="H45" s="111"/>
      <c r="M45" s="160"/>
      <c r="N45" s="160"/>
    </row>
    <row r="46" spans="3:9" ht="15.75">
      <c r="C46" s="118"/>
      <c r="D46" s="111"/>
      <c r="E46" s="111"/>
      <c r="F46" s="111"/>
      <c r="G46" s="111"/>
      <c r="H46" s="111"/>
      <c r="I46" s="9" t="s">
        <v>105</v>
      </c>
    </row>
    <row r="47" spans="3:12" ht="15.75">
      <c r="C47" s="118"/>
      <c r="D47" s="111"/>
      <c r="E47" s="111"/>
      <c r="F47" s="111"/>
      <c r="G47" s="111"/>
      <c r="H47" s="111"/>
      <c r="I47" s="168" t="s">
        <v>12</v>
      </c>
      <c r="J47" s="161" t="s">
        <v>59</v>
      </c>
      <c r="K47" s="171"/>
      <c r="L47" s="167"/>
    </row>
    <row r="48" spans="9:12" ht="15">
      <c r="I48" s="169"/>
      <c r="J48" s="170" t="s">
        <v>51</v>
      </c>
      <c r="K48" s="170" t="s">
        <v>101</v>
      </c>
      <c r="L48" s="136" t="s">
        <v>2</v>
      </c>
    </row>
    <row r="49" spans="9:12" ht="15">
      <c r="I49" s="12" t="s">
        <v>121</v>
      </c>
      <c r="J49" s="8">
        <f aca="true" t="shared" si="7" ref="J49:J54">(J14/L14)*100</f>
        <v>86.97001760752578</v>
      </c>
      <c r="K49" s="8">
        <f aca="true" t="shared" si="8" ref="K49:K54">(K14/L14)*100</f>
        <v>13.02998239247423</v>
      </c>
      <c r="L49" s="2">
        <f aca="true" t="shared" si="9" ref="L49:L54">J49+K49</f>
        <v>100</v>
      </c>
    </row>
    <row r="50" spans="9:12" ht="15">
      <c r="I50" s="12" t="s">
        <v>122</v>
      </c>
      <c r="J50" s="8">
        <f t="shared" si="7"/>
        <v>93.18286327406499</v>
      </c>
      <c r="K50" s="8">
        <f t="shared" si="8"/>
        <v>6.8171367259350095</v>
      </c>
      <c r="L50" s="2">
        <f t="shared" si="9"/>
        <v>100</v>
      </c>
    </row>
    <row r="51" spans="9:12" ht="15">
      <c r="I51" s="12" t="s">
        <v>123</v>
      </c>
      <c r="J51" s="8">
        <f t="shared" si="7"/>
        <v>84.32600144052303</v>
      </c>
      <c r="K51" s="8">
        <f t="shared" si="8"/>
        <v>15.67399855947698</v>
      </c>
      <c r="L51" s="2">
        <f t="shared" si="9"/>
        <v>100.00000000000001</v>
      </c>
    </row>
    <row r="52" spans="9:12" ht="15">
      <c r="I52" s="12" t="s">
        <v>124</v>
      </c>
      <c r="J52" s="8">
        <f t="shared" si="7"/>
        <v>66.72727272727272</v>
      </c>
      <c r="K52" s="8">
        <f t="shared" si="8"/>
        <v>33.27272727272727</v>
      </c>
      <c r="L52" s="2">
        <f t="shared" si="9"/>
        <v>100</v>
      </c>
    </row>
    <row r="53" spans="9:12" ht="15">
      <c r="I53" s="12" t="s">
        <v>125</v>
      </c>
      <c r="J53" s="8">
        <f t="shared" si="7"/>
        <v>51.95729537366548</v>
      </c>
      <c r="K53" s="8">
        <f t="shared" si="8"/>
        <v>48.04270462633452</v>
      </c>
      <c r="L53" s="2">
        <f t="shared" si="9"/>
        <v>100</v>
      </c>
    </row>
    <row r="54" spans="9:12" ht="15">
      <c r="I54" s="4" t="s">
        <v>2</v>
      </c>
      <c r="J54" s="8">
        <f t="shared" si="7"/>
        <v>86.84176394293127</v>
      </c>
      <c r="K54" s="8">
        <f t="shared" si="8"/>
        <v>13.158236057068743</v>
      </c>
      <c r="L54" s="2">
        <f t="shared" si="9"/>
        <v>100.00000000000001</v>
      </c>
    </row>
    <row r="55" spans="9:12" ht="15.75">
      <c r="I55" s="96" t="s">
        <v>103</v>
      </c>
      <c r="L55" s="97" t="s">
        <v>1</v>
      </c>
    </row>
    <row r="56" ht="15.75">
      <c r="L56" s="97" t="s">
        <v>3</v>
      </c>
    </row>
    <row r="65" ht="15"/>
    <row r="66" ht="15"/>
    <row r="67" spans="69:71" ht="15">
      <c r="BQ67" s="188"/>
      <c r="BR67" s="189"/>
      <c r="BS67" s="189"/>
    </row>
  </sheetData>
  <sheetProtection/>
  <mergeCells count="4">
    <mergeCell ref="BQ67:BS67"/>
    <mergeCell ref="J12:K12"/>
    <mergeCell ref="B2:F2"/>
    <mergeCell ref="B24:F24"/>
  </mergeCells>
  <printOptions/>
  <pageMargins left="0.17" right="0.17" top="0.17" bottom="0.32" header="0.17" footer="0.17"/>
  <pageSetup horizontalDpi="600" verticalDpi="600" orientation="landscape" paperSize="9" scale="55" r:id="rId2"/>
  <headerFooter alignWithMargins="0">
    <oddFooter>&amp;L2011 Census Detailed Characteristics - Disability and Health - &amp;A &amp;R&amp;P</oddFooter>
  </headerFooter>
  <rowBreaks count="1" manualBreakCount="1">
    <brk id="7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6">
      <selection activeCell="A94" sqref="A94"/>
    </sheetView>
  </sheetViews>
  <sheetFormatPr defaultColWidth="9.140625" defaultRowHeight="12.75"/>
  <cols>
    <col min="1" max="1" width="41.57421875" style="0" customWidth="1"/>
    <col min="2" max="2" width="22.421875" style="0" customWidth="1"/>
    <col min="3" max="3" width="23.7109375" style="0" customWidth="1"/>
    <col min="4" max="4" width="25.00390625" style="0" customWidth="1"/>
    <col min="5" max="5" width="27.8515625" style="0" customWidth="1"/>
    <col min="6" max="6" width="22.57421875" style="0" customWidth="1"/>
    <col min="7" max="7" width="1.57421875" style="0" customWidth="1"/>
    <col min="8" max="8" width="42.00390625" style="0" customWidth="1"/>
    <col min="9" max="9" width="33.28125" style="0" customWidth="1"/>
    <col min="10" max="10" width="30.00390625" style="0" customWidth="1"/>
    <col min="11" max="11" width="31.421875" style="0" customWidth="1"/>
    <col min="12" max="12" width="25.140625" style="0" customWidth="1"/>
    <col min="13" max="13" width="18.28125" style="0" customWidth="1"/>
  </cols>
  <sheetData>
    <row r="1" spans="1:13" ht="15.75">
      <c r="A1" s="21" t="s">
        <v>89</v>
      </c>
      <c r="B1" s="21"/>
      <c r="C1" s="21"/>
      <c r="D1" s="21"/>
      <c r="E1" s="21"/>
      <c r="F1" s="21"/>
      <c r="H1" s="21" t="s">
        <v>107</v>
      </c>
      <c r="I1" s="21"/>
      <c r="J1" s="21"/>
      <c r="K1" s="21"/>
      <c r="L1" s="21"/>
      <c r="M1" s="120"/>
    </row>
    <row r="2" spans="1:13" ht="15">
      <c r="A2" s="133" t="s">
        <v>62</v>
      </c>
      <c r="B2" s="138"/>
      <c r="C2" s="139"/>
      <c r="D2" s="140" t="s">
        <v>41</v>
      </c>
      <c r="E2" s="139"/>
      <c r="F2" s="22"/>
      <c r="H2" s="133" t="s">
        <v>62</v>
      </c>
      <c r="I2" s="190" t="s">
        <v>59</v>
      </c>
      <c r="J2" s="193"/>
      <c r="K2" s="191"/>
      <c r="L2" s="22"/>
      <c r="M2" s="172"/>
    </row>
    <row r="3" spans="1:13" ht="15">
      <c r="A3" s="10"/>
      <c r="B3" s="135" t="s">
        <v>63</v>
      </c>
      <c r="C3" s="136" t="s">
        <v>64</v>
      </c>
      <c r="D3" s="136" t="s">
        <v>46</v>
      </c>
      <c r="E3" s="137" t="s">
        <v>65</v>
      </c>
      <c r="F3" s="136" t="s">
        <v>2</v>
      </c>
      <c r="H3" s="10"/>
      <c r="I3" s="170" t="s">
        <v>60</v>
      </c>
      <c r="J3" s="170" t="s">
        <v>52</v>
      </c>
      <c r="K3" s="175" t="s">
        <v>61</v>
      </c>
      <c r="L3" s="136" t="s">
        <v>2</v>
      </c>
      <c r="M3" s="173"/>
    </row>
    <row r="4" spans="1:13" ht="15">
      <c r="A4" s="132" t="s">
        <v>66</v>
      </c>
      <c r="B4" s="15">
        <v>81096</v>
      </c>
      <c r="C4" s="15">
        <v>148457</v>
      </c>
      <c r="D4" s="15">
        <v>29643</v>
      </c>
      <c r="E4" s="24">
        <v>22724</v>
      </c>
      <c r="F4" s="142">
        <f aca="true" t="shared" si="0" ref="F4:F9">B4+C4+D4+E4</f>
        <v>281920</v>
      </c>
      <c r="H4" s="23" t="s">
        <v>66</v>
      </c>
      <c r="I4" s="15">
        <v>249753</v>
      </c>
      <c r="J4" s="15">
        <v>22418</v>
      </c>
      <c r="K4" s="15">
        <v>9749</v>
      </c>
      <c r="L4" s="16">
        <f>I4+J4+K4</f>
        <v>281920</v>
      </c>
      <c r="M4" s="174"/>
    </row>
    <row r="5" spans="1:13" ht="15">
      <c r="A5" s="23" t="s">
        <v>67</v>
      </c>
      <c r="B5" s="15">
        <v>1719</v>
      </c>
      <c r="C5" s="15">
        <v>9015</v>
      </c>
      <c r="D5" s="15">
        <v>5944</v>
      </c>
      <c r="E5" s="24">
        <v>3050</v>
      </c>
      <c r="F5" s="25">
        <f t="shared" si="0"/>
        <v>19728</v>
      </c>
      <c r="H5" s="23" t="s">
        <v>67</v>
      </c>
      <c r="I5" s="15">
        <v>14870</v>
      </c>
      <c r="J5" s="15">
        <v>3631</v>
      </c>
      <c r="K5" s="15">
        <v>1227</v>
      </c>
      <c r="L5" s="16">
        <f>I5+J5+K5</f>
        <v>19728</v>
      </c>
      <c r="M5" s="174"/>
    </row>
    <row r="6" spans="1:13" ht="15">
      <c r="A6" s="26" t="s">
        <v>68</v>
      </c>
      <c r="B6" s="7">
        <v>1293</v>
      </c>
      <c r="C6" s="7">
        <v>6024</v>
      </c>
      <c r="D6" s="7">
        <v>4088</v>
      </c>
      <c r="E6" s="27">
        <v>1569</v>
      </c>
      <c r="F6" s="28">
        <f t="shared" si="0"/>
        <v>12974</v>
      </c>
      <c r="H6" s="26" t="s">
        <v>68</v>
      </c>
      <c r="I6" s="7">
        <v>10544</v>
      </c>
      <c r="J6" s="7">
        <v>1883</v>
      </c>
      <c r="K6" s="7">
        <v>547</v>
      </c>
      <c r="L6" s="6">
        <f>I6+J6+K6</f>
        <v>12974</v>
      </c>
      <c r="M6" s="174"/>
    </row>
    <row r="7" spans="1:13" ht="15">
      <c r="A7" s="26" t="s">
        <v>69</v>
      </c>
      <c r="B7" s="7">
        <v>271</v>
      </c>
      <c r="C7" s="7">
        <v>1346</v>
      </c>
      <c r="D7" s="7">
        <v>795</v>
      </c>
      <c r="E7" s="27">
        <v>427</v>
      </c>
      <c r="F7" s="28">
        <f t="shared" si="0"/>
        <v>2839</v>
      </c>
      <c r="H7" s="26" t="s">
        <v>69</v>
      </c>
      <c r="I7" s="7">
        <v>2002</v>
      </c>
      <c r="J7" s="7">
        <v>621</v>
      </c>
      <c r="K7" s="7">
        <v>216</v>
      </c>
      <c r="L7" s="6">
        <f>I7+J7+K7</f>
        <v>2839</v>
      </c>
      <c r="M7" s="174"/>
    </row>
    <row r="8" spans="1:13" ht="15">
      <c r="A8" s="29" t="s">
        <v>70</v>
      </c>
      <c r="B8" s="30">
        <v>155</v>
      </c>
      <c r="C8" s="30">
        <v>1645</v>
      </c>
      <c r="D8" s="30">
        <v>1061</v>
      </c>
      <c r="E8" s="31">
        <v>1054</v>
      </c>
      <c r="F8" s="28">
        <f t="shared" si="0"/>
        <v>3915</v>
      </c>
      <c r="H8" s="26" t="s">
        <v>70</v>
      </c>
      <c r="I8" s="7">
        <v>2324</v>
      </c>
      <c r="J8" s="7">
        <v>1127</v>
      </c>
      <c r="K8" s="7">
        <v>464</v>
      </c>
      <c r="L8" s="6">
        <f>I8+J8+K8</f>
        <v>3915</v>
      </c>
      <c r="M8" s="174"/>
    </row>
    <row r="9" spans="1:13" ht="15">
      <c r="A9" s="32" t="s">
        <v>30</v>
      </c>
      <c r="B9" s="28">
        <f>B4+B5</f>
        <v>82815</v>
      </c>
      <c r="C9" s="28">
        <f>C4+C5</f>
        <v>157472</v>
      </c>
      <c r="D9" s="28">
        <f>D4+D5</f>
        <v>35587</v>
      </c>
      <c r="E9" s="28">
        <f>E4+E5</f>
        <v>25774</v>
      </c>
      <c r="F9" s="28">
        <f t="shared" si="0"/>
        <v>301648</v>
      </c>
      <c r="H9" s="32" t="s">
        <v>30</v>
      </c>
      <c r="I9" s="28">
        <f>I4+I5</f>
        <v>264623</v>
      </c>
      <c r="J9" s="28">
        <f>J4+J5</f>
        <v>26049</v>
      </c>
      <c r="K9" s="28">
        <f>K4+K5</f>
        <v>10976</v>
      </c>
      <c r="L9" s="176">
        <f>L4+L5</f>
        <v>301648</v>
      </c>
      <c r="M9" s="174"/>
    </row>
    <row r="10" spans="1:12" ht="12.75">
      <c r="A10" s="33" t="s">
        <v>71</v>
      </c>
      <c r="B10" s="34"/>
      <c r="C10" s="34"/>
      <c r="D10" s="34"/>
      <c r="E10" s="34"/>
      <c r="F10" s="5" t="s">
        <v>1</v>
      </c>
      <c r="H10" s="33" t="s">
        <v>110</v>
      </c>
      <c r="I10" s="34"/>
      <c r="J10" s="34"/>
      <c r="K10" s="34"/>
      <c r="L10" s="5" t="s">
        <v>1</v>
      </c>
    </row>
    <row r="11" spans="2:12" ht="12.75">
      <c r="B11" s="34"/>
      <c r="C11" s="34"/>
      <c r="D11" s="34"/>
      <c r="E11" s="34"/>
      <c r="F11" s="5" t="s">
        <v>3</v>
      </c>
      <c r="I11" s="34"/>
      <c r="J11" s="34"/>
      <c r="K11" s="34"/>
      <c r="L11" s="5" t="s">
        <v>3</v>
      </c>
    </row>
    <row r="13" ht="12.75">
      <c r="H13" s="178"/>
    </row>
    <row r="15" spans="1:12" ht="15.75">
      <c r="A15" s="21" t="s">
        <v>90</v>
      </c>
      <c r="H15" s="21" t="s">
        <v>108</v>
      </c>
      <c r="I15" s="21"/>
      <c r="J15" s="21"/>
      <c r="K15" s="21"/>
      <c r="L15" s="21"/>
    </row>
    <row r="16" spans="1:12" ht="15">
      <c r="A16" s="133" t="s">
        <v>62</v>
      </c>
      <c r="B16" s="138"/>
      <c r="C16" s="139"/>
      <c r="D16" s="140" t="s">
        <v>41</v>
      </c>
      <c r="E16" s="139"/>
      <c r="F16" s="22"/>
      <c r="H16" s="133" t="s">
        <v>62</v>
      </c>
      <c r="I16" s="190" t="s">
        <v>59</v>
      </c>
      <c r="J16" s="193"/>
      <c r="K16" s="191"/>
      <c r="L16" s="22"/>
    </row>
    <row r="17" spans="1:12" ht="15">
      <c r="A17" s="10"/>
      <c r="B17" s="135" t="s">
        <v>63</v>
      </c>
      <c r="C17" s="136" t="s">
        <v>64</v>
      </c>
      <c r="D17" s="136" t="s">
        <v>46</v>
      </c>
      <c r="E17" s="137" t="s">
        <v>65</v>
      </c>
      <c r="F17" s="136" t="s">
        <v>2</v>
      </c>
      <c r="H17" s="10"/>
      <c r="I17" s="170" t="s">
        <v>60</v>
      </c>
      <c r="J17" s="170" t="s">
        <v>52</v>
      </c>
      <c r="K17" s="175" t="s">
        <v>61</v>
      </c>
      <c r="L17" s="136" t="s">
        <v>2</v>
      </c>
    </row>
    <row r="18" spans="1:12" ht="15">
      <c r="A18" s="132" t="s">
        <v>66</v>
      </c>
      <c r="B18" s="18">
        <f>(B4/B9)*100</f>
        <v>97.92428907806556</v>
      </c>
      <c r="C18" s="18">
        <f>(C4/C9)*100</f>
        <v>94.2751727291201</v>
      </c>
      <c r="D18" s="18">
        <f>(D4/D9)*100</f>
        <v>83.29727147553882</v>
      </c>
      <c r="E18" s="35">
        <f>(E4/E9)*100</f>
        <v>88.16636920928067</v>
      </c>
      <c r="F18" s="141">
        <f>(F4/F9)*100</f>
        <v>93.45992680210045</v>
      </c>
      <c r="H18" s="23" t="s">
        <v>66</v>
      </c>
      <c r="I18" s="18">
        <f>(I4/I9)*100</f>
        <v>94.38068497447311</v>
      </c>
      <c r="J18" s="18">
        <f>(J4/J9)*100</f>
        <v>86.06088525471228</v>
      </c>
      <c r="K18" s="18">
        <f>(K4/K9)*100</f>
        <v>88.82106413994168</v>
      </c>
      <c r="L18" s="18">
        <f>(L4/L9)*100</f>
        <v>93.45992680210045</v>
      </c>
    </row>
    <row r="19" spans="1:12" ht="15">
      <c r="A19" s="23" t="s">
        <v>67</v>
      </c>
      <c r="B19" s="18">
        <f>(B5/B9)*100</f>
        <v>2.0757109219344323</v>
      </c>
      <c r="C19" s="18">
        <f>(C5/C9)*100</f>
        <v>5.724827270879902</v>
      </c>
      <c r="D19" s="18">
        <f>(D5/D9)*100</f>
        <v>16.70272852446118</v>
      </c>
      <c r="E19" s="35">
        <f>(E5/E9)*100</f>
        <v>11.83363079071933</v>
      </c>
      <c r="F19" s="36">
        <f>(F5/F9)*100</f>
        <v>6.540073197899539</v>
      </c>
      <c r="H19" s="23" t="s">
        <v>67</v>
      </c>
      <c r="I19" s="18">
        <f>(I5/I9)*100</f>
        <v>5.619315025526881</v>
      </c>
      <c r="J19" s="18">
        <f>(J5/J9)*100</f>
        <v>13.939114745287725</v>
      </c>
      <c r="K19" s="18">
        <f>(K5/K9)*100</f>
        <v>11.178935860058308</v>
      </c>
      <c r="L19" s="18">
        <f>(L5/L9)*100</f>
        <v>6.540073197899539</v>
      </c>
    </row>
    <row r="20" spans="1:12" ht="15">
      <c r="A20" s="26" t="s">
        <v>68</v>
      </c>
      <c r="B20" s="8">
        <f>(B6/B9)*100</f>
        <v>1.5613113566382901</v>
      </c>
      <c r="C20" s="8">
        <f>(C6/C9)*100</f>
        <v>3.82544198333672</v>
      </c>
      <c r="D20" s="8">
        <f>(D6/D9)*100</f>
        <v>11.487340882906679</v>
      </c>
      <c r="E20" s="37">
        <f>(E6/E9)*100</f>
        <v>6.087530069061845</v>
      </c>
      <c r="F20" s="38">
        <f>(F6/F9)*100</f>
        <v>4.301039622341272</v>
      </c>
      <c r="H20" s="26" t="s">
        <v>68</v>
      </c>
      <c r="I20" s="8">
        <f>(I6/I9)*100</f>
        <v>3.984536491537017</v>
      </c>
      <c r="J20" s="8">
        <f>(J6/J9)*100</f>
        <v>7.228684402472265</v>
      </c>
      <c r="K20" s="8">
        <f>(K6/K9)*100</f>
        <v>4.98360058309038</v>
      </c>
      <c r="L20" s="8">
        <f>(L6/L9)*100</f>
        <v>4.301039622341272</v>
      </c>
    </row>
    <row r="21" spans="1:12" ht="15">
      <c r="A21" s="26" t="s">
        <v>69</v>
      </c>
      <c r="B21" s="8">
        <f>(B7/B9)*100</f>
        <v>0.3272354042142124</v>
      </c>
      <c r="C21" s="8">
        <f>(C7/C9)*100</f>
        <v>0.8547551310709205</v>
      </c>
      <c r="D21" s="8">
        <f>(D7/D9)*100</f>
        <v>2.2339618399977517</v>
      </c>
      <c r="E21" s="37">
        <f>(E7/E9)*100</f>
        <v>1.6567083107007063</v>
      </c>
      <c r="F21" s="38">
        <f>(F7/F9)*100</f>
        <v>0.9411632100991885</v>
      </c>
      <c r="H21" s="26" t="s">
        <v>69</v>
      </c>
      <c r="I21" s="8">
        <f>(I7/I9)*100</f>
        <v>0.7565479946943388</v>
      </c>
      <c r="J21" s="8">
        <f>(J7/J9)*100</f>
        <v>2.3839686744212827</v>
      </c>
      <c r="K21" s="8">
        <f>(K7/K9)*100</f>
        <v>1.9679300291545192</v>
      </c>
      <c r="L21" s="8">
        <f>(L7/L9)*100</f>
        <v>0.9411632100991885</v>
      </c>
    </row>
    <row r="22" spans="1:12" ht="15">
      <c r="A22" s="29" t="s">
        <v>70</v>
      </c>
      <c r="B22" s="39">
        <f>(B8/B9)*100</f>
        <v>0.1871641610819296</v>
      </c>
      <c r="C22" s="39">
        <f>(C8/C9)*100</f>
        <v>1.0446301564722618</v>
      </c>
      <c r="D22" s="39">
        <f>(D8/D9)*100</f>
        <v>2.9814258015567483</v>
      </c>
      <c r="E22" s="40">
        <f>(E8/E9)*100</f>
        <v>4.089392410956778</v>
      </c>
      <c r="F22" s="38">
        <f>(F8/F9)*100</f>
        <v>1.2978703654590782</v>
      </c>
      <c r="H22" s="26" t="s">
        <v>70</v>
      </c>
      <c r="I22" s="8">
        <f>(I8/I9)*100</f>
        <v>0.8782305392955261</v>
      </c>
      <c r="J22" s="8">
        <f>(J8/J9)*100</f>
        <v>4.32646166839418</v>
      </c>
      <c r="K22" s="8">
        <f>(K8/K9)*100</f>
        <v>4.227405247813411</v>
      </c>
      <c r="L22" s="8">
        <f>(L8/L9)*100</f>
        <v>1.2978703654590782</v>
      </c>
    </row>
    <row r="23" spans="1:12" ht="15">
      <c r="A23" s="32" t="s">
        <v>30</v>
      </c>
      <c r="B23" s="41">
        <f>B18+B19</f>
        <v>99.99999999999999</v>
      </c>
      <c r="C23" s="41">
        <f>C18+C19</f>
        <v>100</v>
      </c>
      <c r="D23" s="41">
        <f>D18+D19</f>
        <v>100</v>
      </c>
      <c r="E23" s="41">
        <f>E18+E19</f>
        <v>100</v>
      </c>
      <c r="F23" s="41">
        <f>F18+F19</f>
        <v>100</v>
      </c>
      <c r="H23" s="32" t="s">
        <v>30</v>
      </c>
      <c r="I23" s="41">
        <f>(I18+I19)</f>
        <v>100</v>
      </c>
      <c r="J23" s="41">
        <f>(J18+J19)</f>
        <v>100</v>
      </c>
      <c r="K23" s="41">
        <f>(K18+K19)</f>
        <v>99.99999999999999</v>
      </c>
      <c r="L23" s="41">
        <f>(L18+L19)</f>
        <v>100</v>
      </c>
    </row>
    <row r="24" spans="1:12" ht="12.75">
      <c r="A24" s="33" t="s">
        <v>71</v>
      </c>
      <c r="B24" s="34"/>
      <c r="C24" s="34"/>
      <c r="D24" s="34"/>
      <c r="E24" s="34"/>
      <c r="F24" s="5" t="s">
        <v>1</v>
      </c>
      <c r="H24" s="33" t="s">
        <v>110</v>
      </c>
      <c r="I24" s="34"/>
      <c r="J24" s="34"/>
      <c r="K24" s="34"/>
      <c r="L24" s="5" t="s">
        <v>1</v>
      </c>
    </row>
    <row r="25" spans="2:12" ht="12.75">
      <c r="B25" s="34"/>
      <c r="C25" s="34"/>
      <c r="D25" s="34"/>
      <c r="E25" s="34"/>
      <c r="F25" s="5" t="s">
        <v>3</v>
      </c>
      <c r="I25" s="34"/>
      <c r="J25" s="34"/>
      <c r="K25" s="34"/>
      <c r="L25" s="5" t="s">
        <v>3</v>
      </c>
    </row>
    <row r="29" spans="1:12" ht="15.75">
      <c r="A29" s="21" t="s">
        <v>91</v>
      </c>
      <c r="B29" s="1"/>
      <c r="H29" s="21" t="s">
        <v>109</v>
      </c>
      <c r="I29" s="21"/>
      <c r="J29" s="21"/>
      <c r="K29" s="21"/>
      <c r="L29" s="21"/>
    </row>
    <row r="30" spans="1:12" ht="15">
      <c r="A30" s="133" t="s">
        <v>62</v>
      </c>
      <c r="B30" s="143"/>
      <c r="C30" s="139"/>
      <c r="D30" s="140" t="s">
        <v>41</v>
      </c>
      <c r="E30" s="131"/>
      <c r="F30" s="134"/>
      <c r="H30" s="133" t="s">
        <v>62</v>
      </c>
      <c r="I30" s="190" t="s">
        <v>59</v>
      </c>
      <c r="J30" s="193"/>
      <c r="K30" s="191"/>
      <c r="L30" s="22"/>
    </row>
    <row r="31" spans="1:12" ht="15">
      <c r="A31" s="10"/>
      <c r="B31" s="135" t="s">
        <v>63</v>
      </c>
      <c r="C31" s="136" t="s">
        <v>64</v>
      </c>
      <c r="D31" s="136" t="s">
        <v>46</v>
      </c>
      <c r="E31" s="137" t="s">
        <v>65</v>
      </c>
      <c r="F31" s="136" t="s">
        <v>2</v>
      </c>
      <c r="H31" s="10"/>
      <c r="I31" s="170" t="s">
        <v>60</v>
      </c>
      <c r="J31" s="170" t="s">
        <v>52</v>
      </c>
      <c r="K31" s="175" t="s">
        <v>61</v>
      </c>
      <c r="L31" s="136" t="s">
        <v>2</v>
      </c>
    </row>
    <row r="32" spans="1:12" ht="15">
      <c r="A32" s="132" t="s">
        <v>66</v>
      </c>
      <c r="B32" s="18">
        <f aca="true" t="shared" si="1" ref="B32:B37">(B4/F4)*100</f>
        <v>28.765607264472195</v>
      </c>
      <c r="C32" s="18">
        <f aca="true" t="shared" si="2" ref="C32:C37">(C4/F4)*100</f>
        <v>52.659265039727586</v>
      </c>
      <c r="D32" s="18">
        <f aca="true" t="shared" si="3" ref="D32:D37">(D4/F4)*100</f>
        <v>10.514685017026107</v>
      </c>
      <c r="E32" s="35">
        <f aca="true" t="shared" si="4" ref="E32:E37">(E4/F4)*100</f>
        <v>8.06044267877412</v>
      </c>
      <c r="F32" s="141">
        <f aca="true" t="shared" si="5" ref="F32:F37">SUM(B32:E32)</f>
        <v>100.00000000000001</v>
      </c>
      <c r="H32" s="23" t="s">
        <v>66</v>
      </c>
      <c r="I32" s="18">
        <f aca="true" t="shared" si="6" ref="I32:I37">(I4/L4)*100</f>
        <v>88.59002553916004</v>
      </c>
      <c r="J32" s="18">
        <f aca="true" t="shared" si="7" ref="J32:J37">(J4/L4)*100</f>
        <v>7.951901248581157</v>
      </c>
      <c r="K32" s="18">
        <f aca="true" t="shared" si="8" ref="K32:K37">(K4/L4)*100</f>
        <v>3.458073212258797</v>
      </c>
      <c r="L32" s="18">
        <f aca="true" t="shared" si="9" ref="L32:L37">K32+J32+I32</f>
        <v>100</v>
      </c>
    </row>
    <row r="33" spans="1:12" ht="15">
      <c r="A33" s="23" t="s">
        <v>67</v>
      </c>
      <c r="B33" s="18">
        <f t="shared" si="1"/>
        <v>8.713503649635037</v>
      </c>
      <c r="C33" s="18">
        <f t="shared" si="2"/>
        <v>45.69647201946472</v>
      </c>
      <c r="D33" s="18">
        <f t="shared" si="3"/>
        <v>30.129764801297647</v>
      </c>
      <c r="E33" s="35">
        <f t="shared" si="4"/>
        <v>15.460259529602597</v>
      </c>
      <c r="F33" s="36">
        <f t="shared" si="5"/>
        <v>100</v>
      </c>
      <c r="H33" s="23" t="s">
        <v>67</v>
      </c>
      <c r="I33" s="18">
        <f t="shared" si="6"/>
        <v>75.37510137875101</v>
      </c>
      <c r="J33" s="18">
        <f t="shared" si="7"/>
        <v>18.405312246553123</v>
      </c>
      <c r="K33" s="18">
        <f t="shared" si="8"/>
        <v>6.219586374695864</v>
      </c>
      <c r="L33" s="18">
        <f t="shared" si="9"/>
        <v>100</v>
      </c>
    </row>
    <row r="34" spans="1:12" ht="15">
      <c r="A34" s="26" t="s">
        <v>68</v>
      </c>
      <c r="B34" s="42">
        <f t="shared" si="1"/>
        <v>9.966086018190227</v>
      </c>
      <c r="C34" s="42">
        <f t="shared" si="2"/>
        <v>46.43132418683521</v>
      </c>
      <c r="D34" s="42">
        <f t="shared" si="3"/>
        <v>31.50917219053492</v>
      </c>
      <c r="E34" s="43">
        <f t="shared" si="4"/>
        <v>12.093417604439649</v>
      </c>
      <c r="F34" s="2">
        <f t="shared" si="5"/>
        <v>100</v>
      </c>
      <c r="H34" s="26" t="s">
        <v>68</v>
      </c>
      <c r="I34" s="177">
        <f t="shared" si="6"/>
        <v>81.27023277323879</v>
      </c>
      <c r="J34" s="177">
        <f t="shared" si="7"/>
        <v>14.513642669955296</v>
      </c>
      <c r="K34" s="177">
        <f t="shared" si="8"/>
        <v>4.216124556805919</v>
      </c>
      <c r="L34" s="177">
        <f t="shared" si="9"/>
        <v>100</v>
      </c>
    </row>
    <row r="35" spans="1:12" ht="15">
      <c r="A35" s="26" t="s">
        <v>69</v>
      </c>
      <c r="B35" s="42">
        <f t="shared" si="1"/>
        <v>9.545614653046847</v>
      </c>
      <c r="C35" s="42">
        <f t="shared" si="2"/>
        <v>47.411060232476224</v>
      </c>
      <c r="D35" s="42">
        <f t="shared" si="3"/>
        <v>28.002817893624517</v>
      </c>
      <c r="E35" s="43">
        <f t="shared" si="4"/>
        <v>15.040507220852412</v>
      </c>
      <c r="F35" s="2">
        <f t="shared" si="5"/>
        <v>100</v>
      </c>
      <c r="H35" s="26" t="s">
        <v>69</v>
      </c>
      <c r="I35" s="177">
        <f t="shared" si="6"/>
        <v>70.51778795350475</v>
      </c>
      <c r="J35" s="177">
        <f t="shared" si="7"/>
        <v>21.873899260302924</v>
      </c>
      <c r="K35" s="177">
        <f t="shared" si="8"/>
        <v>7.608312786192322</v>
      </c>
      <c r="L35" s="177">
        <f t="shared" si="9"/>
        <v>100</v>
      </c>
    </row>
    <row r="36" spans="1:12" ht="15">
      <c r="A36" s="29" t="s">
        <v>70</v>
      </c>
      <c r="B36" s="44">
        <f t="shared" si="1"/>
        <v>3.959131545338442</v>
      </c>
      <c r="C36" s="44">
        <f t="shared" si="2"/>
        <v>42.017879948914434</v>
      </c>
      <c r="D36" s="44">
        <f t="shared" si="3"/>
        <v>27.100893997445723</v>
      </c>
      <c r="E36" s="45">
        <f t="shared" si="4"/>
        <v>26.922094508301402</v>
      </c>
      <c r="F36" s="2">
        <f t="shared" si="5"/>
        <v>100</v>
      </c>
      <c r="H36" s="26" t="s">
        <v>70</v>
      </c>
      <c r="I36" s="177">
        <f t="shared" si="6"/>
        <v>59.36143039591315</v>
      </c>
      <c r="J36" s="177">
        <f t="shared" si="7"/>
        <v>28.786717752234992</v>
      </c>
      <c r="K36" s="177">
        <f t="shared" si="8"/>
        <v>11.851851851851853</v>
      </c>
      <c r="L36" s="177">
        <f t="shared" si="9"/>
        <v>100</v>
      </c>
    </row>
    <row r="37" spans="1:12" ht="15">
      <c r="A37" s="32" t="s">
        <v>30</v>
      </c>
      <c r="B37" s="2">
        <f t="shared" si="1"/>
        <v>27.45418501034318</v>
      </c>
      <c r="C37" s="2">
        <f t="shared" si="2"/>
        <v>52.20389327958414</v>
      </c>
      <c r="D37" s="2">
        <f t="shared" si="3"/>
        <v>11.79752559274386</v>
      </c>
      <c r="E37" s="2">
        <f t="shared" si="4"/>
        <v>8.544396117328807</v>
      </c>
      <c r="F37" s="2">
        <f t="shared" si="5"/>
        <v>99.99999999999997</v>
      </c>
      <c r="H37" s="32" t="s">
        <v>30</v>
      </c>
      <c r="I37" s="177">
        <f t="shared" si="6"/>
        <v>87.72575982602238</v>
      </c>
      <c r="J37" s="177">
        <f t="shared" si="7"/>
        <v>8.635561979525805</v>
      </c>
      <c r="K37" s="177">
        <f t="shared" si="8"/>
        <v>3.6386781944518116</v>
      </c>
      <c r="L37" s="177">
        <f t="shared" si="9"/>
        <v>100</v>
      </c>
    </row>
    <row r="38" spans="1:12" ht="12.75">
      <c r="A38" s="33" t="s">
        <v>71</v>
      </c>
      <c r="B38" s="34"/>
      <c r="C38" s="34"/>
      <c r="D38" s="34"/>
      <c r="E38" s="34"/>
      <c r="F38" s="5" t="s">
        <v>1</v>
      </c>
      <c r="H38" s="33" t="s">
        <v>110</v>
      </c>
      <c r="I38" s="34"/>
      <c r="J38" s="34"/>
      <c r="K38" s="34"/>
      <c r="L38" s="5" t="s">
        <v>1</v>
      </c>
    </row>
    <row r="39" spans="2:12" ht="12.75">
      <c r="B39" s="34"/>
      <c r="C39" s="34"/>
      <c r="D39" s="34"/>
      <c r="E39" s="34"/>
      <c r="F39" s="5" t="s">
        <v>3</v>
      </c>
      <c r="I39" s="34"/>
      <c r="J39" s="34"/>
      <c r="K39" s="34"/>
      <c r="L39" s="5" t="s">
        <v>3</v>
      </c>
    </row>
  </sheetData>
  <sheetProtection/>
  <mergeCells count="3">
    <mergeCell ref="I16:K16"/>
    <mergeCell ref="I2:K2"/>
    <mergeCell ref="I30:K30"/>
  </mergeCells>
  <printOptions/>
  <pageMargins left="0.25" right="0.25" top="0.25" bottom="0.2" header="0.25" footer="0.16"/>
  <pageSetup horizontalDpi="600" verticalDpi="600" orientation="landscape" paperSize="9" scale="89" r:id="rId2"/>
  <headerFooter alignWithMargins="0">
    <oddFooter>&amp;L2011 Census Detailed Characteristics - Disability and Health - &amp;A &amp;R&amp;P</oddFooter>
  </headerFooter>
  <rowBreaks count="1" manualBreakCount="1">
    <brk id="4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2013-09-03T07:43:26Z</cp:lastPrinted>
  <dcterms:created xsi:type="dcterms:W3CDTF">2013-08-01T10:43:24Z</dcterms:created>
  <dcterms:modified xsi:type="dcterms:W3CDTF">2013-09-11T15:28:25Z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