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275" windowHeight="12135" activeTab="0"/>
  </bookViews>
  <sheets>
    <sheet name="Index" sheetId="1" r:id="rId1"/>
    <sheet name="Living Arrangements" sheetId="2" r:id="rId2"/>
    <sheet name="Tenure (1)" sheetId="3" r:id="rId3"/>
    <sheet name="Tenure (2)" sheetId="4" r:id="rId4"/>
    <sheet name="Dwelling Type" sheetId="5" r:id="rId5"/>
    <sheet name="Accommodation Type" sheetId="6" r:id="rId6"/>
    <sheet name="Number of Bedrooms" sheetId="7" r:id="rId7"/>
    <sheet name="NS-SeC" sheetId="8" r:id="rId8"/>
    <sheet name="Age" sheetId="9" r:id="rId9"/>
    <sheet name="Residence Type" sheetId="10" r:id="rId10"/>
    <sheet name="Household Composition" sheetId="11" r:id="rId11"/>
    <sheet name="Family Status" sheetId="12" r:id="rId12"/>
  </sheets>
  <definedNames>
    <definedName name="_xlnm.Print_Area" localSheetId="8">'Age'!$A$1:$BC$53</definedName>
    <definedName name="_xlnm.Print_Area" localSheetId="4">'Dwelling Type'!$A$1:$AT$60</definedName>
    <definedName name="_xlnm.Print_Area" localSheetId="11">'Family Status'!$A$1:$W$43</definedName>
    <definedName name="_xlnm.Print_Area" localSheetId="10">'Household Composition'!$A$1:$CA$56</definedName>
    <definedName name="_xlnm.Print_Area" localSheetId="0">'Index'!$A$1:$C$171</definedName>
    <definedName name="_xlnm.Print_Area" localSheetId="1">'Living Arrangements'!$A$1:$CB$64</definedName>
    <definedName name="_xlnm.Print_Area" localSheetId="7">'NS-SeC'!$A$1:$N$84</definedName>
    <definedName name="_xlnm.Print_Area" localSheetId="6">'Number of Bedrooms'!$A$1:$O$55</definedName>
    <definedName name="_xlnm.Print_Area" localSheetId="9">'Residence Type'!$A$1:$I$57</definedName>
    <definedName name="_xlnm.Print_Area" localSheetId="3">'Tenure (2)'!$A$1:$CN$57</definedName>
  </definedNames>
  <calcPr fullCalcOnLoad="1"/>
</workbook>
</file>

<file path=xl/sharedStrings.xml><?xml version="1.0" encoding="utf-8"?>
<sst xmlns="http://schemas.openxmlformats.org/spreadsheetml/2006/main" count="2580" uniqueCount="568">
  <si>
    <t>2011 Census Data</t>
  </si>
  <si>
    <t>Total</t>
  </si>
  <si>
    <t>25 to 34</t>
  </si>
  <si>
    <t>35 to 49</t>
  </si>
  <si>
    <t>65 to 74</t>
  </si>
  <si>
    <t>75 to 84</t>
  </si>
  <si>
    <t>Age</t>
  </si>
  <si>
    <t>Source: Office for National Statistics   © Crown Copyright 2013</t>
  </si>
  <si>
    <t>0 to 24</t>
  </si>
  <si>
    <t xml:space="preserve">50 to 64 </t>
  </si>
  <si>
    <t>85+</t>
  </si>
  <si>
    <t>Household spaces with at least one usual resident</t>
  </si>
  <si>
    <t>Household spaces with no usual residents</t>
  </si>
  <si>
    <t>Household Spaces</t>
  </si>
  <si>
    <t>Unshared dwelling: Total</t>
  </si>
  <si>
    <t>Unshared dwelling: Whole house or bungalow: Total</t>
  </si>
  <si>
    <t>Unshared dwelling: Whole house or bungalow: Detached</t>
  </si>
  <si>
    <t>Unshared dwelling: Whole house or bungalow: Semi-detached</t>
  </si>
  <si>
    <t>Unshared dwelling: Whole house or bungalow: Terraced (including end-terrace)</t>
  </si>
  <si>
    <t>Unshared dwelling: Other: Total</t>
  </si>
  <si>
    <t>Unshared dwelling: Other: Flat, maisonette or apartment in a purpose-built block of flats or tenement</t>
  </si>
  <si>
    <t>Unshared dwelling: Other: Flat, maisonette or apartment that is part of a converted or shared house (including bed-sits)</t>
  </si>
  <si>
    <t>Unshared dwelling: Other: Flat, maisonette or apartment in a commercial building or mobile/temporary accommodation</t>
  </si>
  <si>
    <t>Shared dwelling</t>
  </si>
  <si>
    <t>Living in a couple: Total</t>
  </si>
  <si>
    <t>Living in a couple: Married or in a registered same-sex civil partnership</t>
  </si>
  <si>
    <t>Living in a couple: Cohabiting</t>
  </si>
  <si>
    <t>Not living in a couple: Total</t>
  </si>
  <si>
    <t>Not living in a couple: Single (never married or never registered a same-sex civil partnership)</t>
  </si>
  <si>
    <t>Not living in a couple: Married or in a registered same-sex civil partnership</t>
  </si>
  <si>
    <t>Not living in a couple: Separated (but still legally married or still legally in a same-sex civil partnership)</t>
  </si>
  <si>
    <t>Not living in a couple: Divorced or formerly in a same-sex civil partnership which is now legally dissolved</t>
  </si>
  <si>
    <t>Not living in a couple: Widowed or surviving partner from a same-sex civil partnership</t>
  </si>
  <si>
    <t>Living Arrangements</t>
  </si>
  <si>
    <t>Owned or shared ownership: Total</t>
  </si>
  <si>
    <t>Owned: Owned outright</t>
  </si>
  <si>
    <t>Owned: Owned with a mortgage or loan or shared ownership</t>
  </si>
  <si>
    <t>Social rented: Total</t>
  </si>
  <si>
    <t>Social rented: Rented from council (Local Authority)</t>
  </si>
  <si>
    <t>Social rented: Other social rented</t>
  </si>
  <si>
    <t>Private rented or living rent free: Total</t>
  </si>
  <si>
    <t>Private rented: Private landlord or letting agency</t>
  </si>
  <si>
    <t>Private rented: Other private rented or living rent free</t>
  </si>
  <si>
    <t>Up to 0.5 persons per room</t>
  </si>
  <si>
    <t>Over 0.5 and up to 1.0 persons per room</t>
  </si>
  <si>
    <t>Over 1.0 and up to 1.5 persons per room</t>
  </si>
  <si>
    <t>Over 1.5 persons per room</t>
  </si>
  <si>
    <t>Tenure</t>
  </si>
  <si>
    <t>Persons per room</t>
  </si>
  <si>
    <t>Managers, directors and senior officials</t>
  </si>
  <si>
    <t>Professional occupations</t>
  </si>
  <si>
    <t>Associate professional and technical occupations</t>
  </si>
  <si>
    <t>Administrative and secretarial occupations</t>
  </si>
  <si>
    <t>Skilled trades occupations</t>
  </si>
  <si>
    <t>Caring, leisure and other service occupations</t>
  </si>
  <si>
    <t>Sales and customer service occupations</t>
  </si>
  <si>
    <t>Process, plant and machine operatives</t>
  </si>
  <si>
    <t>Elementary occupations</t>
  </si>
  <si>
    <t>Occupation</t>
  </si>
  <si>
    <t>Ethnic Group</t>
  </si>
  <si>
    <t>White: Total</t>
  </si>
  <si>
    <t>White: English/Welsh/Scottish/Northern Irish/British</t>
  </si>
  <si>
    <t>White: Irish</t>
  </si>
  <si>
    <t>White: Gypsy or Irish Traveller</t>
  </si>
  <si>
    <t>White: Other White</t>
  </si>
  <si>
    <t>Mixed/multiple ethnic group: Total</t>
  </si>
  <si>
    <t>Mixed/multiple ethnic group: White and Black Caribbean</t>
  </si>
  <si>
    <t>Mixed/multiple ethnic group: White and Black African</t>
  </si>
  <si>
    <t>Mixed/multiple ethnic group: White and Asian</t>
  </si>
  <si>
    <t>Mixed/multiple ethnic group: Other Mixed</t>
  </si>
  <si>
    <t>Asian/Asian British: Total</t>
  </si>
  <si>
    <t>Asian/Asian British: Indian</t>
  </si>
  <si>
    <t>Asian/Asian British: Pakistani</t>
  </si>
  <si>
    <t>Asian/Asian British: Bangladeshi</t>
  </si>
  <si>
    <t>Asian/Asian British: Chinese</t>
  </si>
  <si>
    <t>Asian/Asian British: Other Asian</t>
  </si>
  <si>
    <t>Black/African/Caribbean/Black British: Total</t>
  </si>
  <si>
    <t>Black/African/Caribbean/Black British: African</t>
  </si>
  <si>
    <t>Black/African/Caribbean/Black British: Caribbean</t>
  </si>
  <si>
    <t>Black/African/Caribbean/Black British: Other Black</t>
  </si>
  <si>
    <t>Other ethnic group: Total</t>
  </si>
  <si>
    <t>Other ethnic group: Arab</t>
  </si>
  <si>
    <t>Other ethnic group: Any other ethnic group</t>
  </si>
  <si>
    <t>Dwelling Type</t>
  </si>
  <si>
    <t>Unshared dwelling</t>
  </si>
  <si>
    <t>Dwelling Type by Ethnic Group (Wandsworth)</t>
  </si>
  <si>
    <t>Dwelling Type by Ethnic Group (Wandsworth) - Column Percentages</t>
  </si>
  <si>
    <t>Occupancy rating (bedrooms)</t>
  </si>
  <si>
    <t>Occupancy rating (bedrooms) of +2 or more</t>
  </si>
  <si>
    <t>Occupancy rating (bedrooms) of +1</t>
  </si>
  <si>
    <t>Occupancy rating (bedrooms) of 0</t>
  </si>
  <si>
    <t>Occupancy rating (bedrooms) of -1 or less</t>
  </si>
  <si>
    <t>Dwelling Type by Occupancy Rating (Wandsworth)</t>
  </si>
  <si>
    <t>Dwelling Type by Occupancy Rating (Wandsworth) - Row Percentages</t>
  </si>
  <si>
    <t>Central Heating</t>
  </si>
  <si>
    <t>Accommodation Type</t>
  </si>
  <si>
    <t>Does not have central heating</t>
  </si>
  <si>
    <t>Does have central heating</t>
  </si>
  <si>
    <t>Whole house or bungalow: Total</t>
  </si>
  <si>
    <t>Whole house or bungalow: Detached</t>
  </si>
  <si>
    <t>Whole house or bungalow: Semi-detached</t>
  </si>
  <si>
    <t>Whole house or bungalow: Terraced (including end-terrace)</t>
  </si>
  <si>
    <t>Other: Total</t>
  </si>
  <si>
    <t>Other: Flat, maisonette or apartment in a purpose-built block of flats or tenement</t>
  </si>
  <si>
    <t>Other: Flat, maisonette or apartment that is part of a converted or shared house (including bed-sits)</t>
  </si>
  <si>
    <t>Other: Flat, maisonette or apartment in a commercial building, or mobile/temporary accommodation</t>
  </si>
  <si>
    <t>Number of Bedrooms</t>
  </si>
  <si>
    <t>5+</t>
  </si>
  <si>
    <t>Number of Bedrooms by Tenure (Wandsworth)</t>
  </si>
  <si>
    <t>Total (not sum)</t>
  </si>
  <si>
    <t>DC1102EW</t>
  </si>
  <si>
    <t>Housing - Index</t>
  </si>
  <si>
    <t>Cars or Vans in Household</t>
  </si>
  <si>
    <t>None</t>
  </si>
  <si>
    <t>2+</t>
  </si>
  <si>
    <t>Tenure by Car or Van Availability (Wandsworth)</t>
  </si>
  <si>
    <t xml:space="preserve">Tenure </t>
  </si>
  <si>
    <t>Christian</t>
  </si>
  <si>
    <t>Buddhist</t>
  </si>
  <si>
    <t>Hindu</t>
  </si>
  <si>
    <t>Jewish</t>
  </si>
  <si>
    <t>Muslim</t>
  </si>
  <si>
    <t>Sikh</t>
  </si>
  <si>
    <t>Other religion</t>
  </si>
  <si>
    <t>No religion</t>
  </si>
  <si>
    <t>Religion not stated</t>
  </si>
  <si>
    <t xml:space="preserve">Religion </t>
  </si>
  <si>
    <t xml:space="preserve">Total </t>
  </si>
  <si>
    <t>Dwelling Type by Religion (Wandsworth)</t>
  </si>
  <si>
    <t>Dwelling Type by Religion (Wandsworth) - Column Percentages</t>
  </si>
  <si>
    <t>Tenure by Religion (Wandsworth)</t>
  </si>
  <si>
    <t>Religion</t>
  </si>
  <si>
    <t>Tenure by Religion (Wandsworth) - Column Percentages</t>
  </si>
  <si>
    <t>NS-SeC</t>
  </si>
  <si>
    <t>1. Higher managerial, administrative and professional occupations</t>
  </si>
  <si>
    <t>1.1 Large employers and higher managerial and administrative occupations</t>
  </si>
  <si>
    <t>1.2 Higher professional occupations</t>
  </si>
  <si>
    <t>2. Lower managerial, administrative and professional occupations</t>
  </si>
  <si>
    <t>3. Intermediate occupations</t>
  </si>
  <si>
    <t>4. Small employers and own account workers</t>
  </si>
  <si>
    <t>5. Lower supervisory and technical occupations</t>
  </si>
  <si>
    <t>6. Semi-routine occupations</t>
  </si>
  <si>
    <t>7. Routine occupations</t>
  </si>
  <si>
    <t>8. Never worked and long-term unemployed</t>
  </si>
  <si>
    <t>L14.1 Never worked</t>
  </si>
  <si>
    <t>L14.2 Long-term unemployed</t>
  </si>
  <si>
    <t>Not classified</t>
  </si>
  <si>
    <t>L15 Full-time students</t>
  </si>
  <si>
    <t>L17 Not classifiable for other reasons</t>
  </si>
  <si>
    <t>50 to 64</t>
  </si>
  <si>
    <t>Households with School Children and Full-time Students</t>
  </si>
  <si>
    <t>1 student away during term-time: Total</t>
  </si>
  <si>
    <t>1 student away during term-time: Aged 4 to 17</t>
  </si>
  <si>
    <t>2 students away during term-time: Total</t>
  </si>
  <si>
    <t>2 students away during term-time: Both aged 4 to 17</t>
  </si>
  <si>
    <t>2 students away during term-time: Both aged 18+</t>
  </si>
  <si>
    <t>3+ students away during term-time: Total</t>
  </si>
  <si>
    <t>3+ students away during term-time: All aged 4 to 17</t>
  </si>
  <si>
    <t>3+ students away during term-time: All aged 18 and over</t>
  </si>
  <si>
    <t>3+ students away during term-time: Combination of aged 4 to 17 and 18+</t>
  </si>
  <si>
    <t>2 students away during term-time: One aged 4 to 17 and one 18+</t>
  </si>
  <si>
    <t>1 student away during term-time: Aged 18+</t>
  </si>
  <si>
    <t>16 to 34</t>
  </si>
  <si>
    <t>65+</t>
  </si>
  <si>
    <t>Tenure by Age (Wandsworth)</t>
  </si>
  <si>
    <t xml:space="preserve">                   Dwelling Type</t>
  </si>
  <si>
    <t>Dwelling Type by Occupancy Rating (Bedrooms) of Household Reference Person (Wandsworth)</t>
  </si>
  <si>
    <t>Tenure by Number of Rooms (Wandsworth)</t>
  </si>
  <si>
    <t>8+</t>
  </si>
  <si>
    <t>Number of Rooms</t>
  </si>
  <si>
    <t>Tenure by Number of Bedrooms (Wandsworth)</t>
  </si>
  <si>
    <t>Tenure by Occupation (Wandsworth)</t>
  </si>
  <si>
    <t>Tenure by Occupation (Wandsworth) - Column Percentages</t>
  </si>
  <si>
    <t>Tenure by Occupation (Wandsworth) - Row Percentages</t>
  </si>
  <si>
    <t>An occupancy rating of '-1 or less' indicates an overcrowded household with 1 or more fewer bedrooms than required.</t>
  </si>
  <si>
    <t>Tenure by Accommodation Type (Wandsworth)</t>
  </si>
  <si>
    <t>Tenure by Accommodation Type (Wandsworth) - Column Percentages</t>
  </si>
  <si>
    <t>One person household</t>
  </si>
  <si>
    <t>Married couple household: With dependent children</t>
  </si>
  <si>
    <t>Married couple household: No dependent children</t>
  </si>
  <si>
    <t>Same-sex civil partnership couple household: With dependent children</t>
  </si>
  <si>
    <t>Same-sex civil partnership couple household: No dependent children</t>
  </si>
  <si>
    <t>Cohabiting couple household: With dependent children</t>
  </si>
  <si>
    <t>Cohabiting couple household: No dependent children</t>
  </si>
  <si>
    <t>Lone parent household: With dependent children</t>
  </si>
  <si>
    <t>Lone parent household: No dependent children</t>
  </si>
  <si>
    <t>Multi-person household: All full-time students</t>
  </si>
  <si>
    <t>Multi-person household: Other</t>
  </si>
  <si>
    <t>Tenure by Household Type (Wandsworth)</t>
  </si>
  <si>
    <t>Household Type</t>
  </si>
  <si>
    <t>Tenure by Household Type (Wandsworth) - Column Percentages</t>
  </si>
  <si>
    <t>1 person in household</t>
  </si>
  <si>
    <t>2 people in household</t>
  </si>
  <si>
    <t>3 people in household</t>
  </si>
  <si>
    <t>4 people in household</t>
  </si>
  <si>
    <t>5 people in household</t>
  </si>
  <si>
    <t>6 or more people in household</t>
  </si>
  <si>
    <t>Tenure by Household Size (Wandsworth)</t>
  </si>
  <si>
    <t>Household Size</t>
  </si>
  <si>
    <t>Tenure by Household Size (Wandsworth) - Column Percentages</t>
  </si>
  <si>
    <t>Household Composition</t>
  </si>
  <si>
    <t>Owned: Total</t>
  </si>
  <si>
    <t>Owned: Owned with a mortgage or loan</t>
  </si>
  <si>
    <t>Shared ownership (part owned and part rented)</t>
  </si>
  <si>
    <t>Private rented: Total</t>
  </si>
  <si>
    <t>Private rented: Other private rented</t>
  </si>
  <si>
    <t>Living rent free</t>
  </si>
  <si>
    <t>One person household: Total</t>
  </si>
  <si>
    <t>One person household: Aged 65 and over</t>
  </si>
  <si>
    <t>One person household: Other</t>
  </si>
  <si>
    <t>One family only: Total</t>
  </si>
  <si>
    <t>One family only: All aged 65 and over</t>
  </si>
  <si>
    <t>One family only: Married or same-sex civil partnership couple: Total</t>
  </si>
  <si>
    <t>One family only: Married or same-sex civil partnership couple: No children</t>
  </si>
  <si>
    <t>One family only: Married or same-sex civil partnership couple: Dependent children</t>
  </si>
  <si>
    <t>One family only: Married or same-sex civil partnership couple: All children non-dependent</t>
  </si>
  <si>
    <t>One family only: Cohabiting couple: Total</t>
  </si>
  <si>
    <t>One family only: Cohabiting couple: No children</t>
  </si>
  <si>
    <t>One family only: Cohabiting couple: Dependent children</t>
  </si>
  <si>
    <t>One family only: Cohabiting couple: All children non-dependent</t>
  </si>
  <si>
    <t>One family only: Lone parent: Total</t>
  </si>
  <si>
    <t>One family only: Lone parent: Dependent children</t>
  </si>
  <si>
    <t>One family only: Lone parent: All children non-dependent</t>
  </si>
  <si>
    <t>Other household types: Total</t>
  </si>
  <si>
    <t>Other household types: With dependent children</t>
  </si>
  <si>
    <t>Other household types: All full-time students</t>
  </si>
  <si>
    <t>Other household types: All aged 65 and over</t>
  </si>
  <si>
    <t>Other household types: Other</t>
  </si>
  <si>
    <t>Tenure by Household Composition (Wandsworth)</t>
  </si>
  <si>
    <t>Tenure by Household Composition (Wandsworth) - Column Percentages</t>
  </si>
  <si>
    <t>Tenure by Ethnic Group (Wandsworth)</t>
  </si>
  <si>
    <t>Tenure by Ethnic Group (Wandsworth) - Column Percentages</t>
  </si>
  <si>
    <t>Tenure by NS-SeC (Wandsworth)</t>
  </si>
  <si>
    <t>Economic Activity</t>
  </si>
  <si>
    <t>Economically active: Total</t>
  </si>
  <si>
    <t>Economically active: In employment: Total</t>
  </si>
  <si>
    <t>Economically active: In employment: Employee: Total</t>
  </si>
  <si>
    <t>Economically active: In employment: Employee: Part-time</t>
  </si>
  <si>
    <t>Economically active: In employment: Employee: Full-time</t>
  </si>
  <si>
    <t>Economically active: In employment: Self-employed: Total</t>
  </si>
  <si>
    <t>Economically active: In employment: Self-employed: Part-time</t>
  </si>
  <si>
    <t>Economically active: In employment: Self-employed: Full-time</t>
  </si>
  <si>
    <t>Economically active: In employment: Full-time students</t>
  </si>
  <si>
    <t>Economically active: Unemployed: Total</t>
  </si>
  <si>
    <t>Economically active: Unemployed: Unemployed (excluding full-time students)</t>
  </si>
  <si>
    <t>Economically active: Unemployed: Full-time students</t>
  </si>
  <si>
    <t>Economically inactive: Total</t>
  </si>
  <si>
    <t>Economically inactive: Retired</t>
  </si>
  <si>
    <t>Economically inactive: Student (including full-time students)</t>
  </si>
  <si>
    <t>Economically inactive: Looking after home or family</t>
  </si>
  <si>
    <t>Economically inactive: Long-term sick or disabled</t>
  </si>
  <si>
    <t>Economically inactive: Other</t>
  </si>
  <si>
    <t>Tenure by Economic Activity (Wandsworth)</t>
  </si>
  <si>
    <t>Tenure by Economic Activity (Wandsworth) - Column Percentages</t>
  </si>
  <si>
    <t>Tenure by Age (Wandsworth) - Column Percentages</t>
  </si>
  <si>
    <t>Tenure by Number of Bedrooms (Wandsworth) - Column Percentages</t>
  </si>
  <si>
    <t>Tenure by Number of Rooms (Wandsworth) - Column Percentages</t>
  </si>
  <si>
    <t>Table DC1102EW - All Household Reference Persons</t>
  </si>
  <si>
    <t>Table DC4406EW - All Households</t>
  </si>
  <si>
    <t xml:space="preserve">Table DC4604EW - All Household Reference Persons aged 16 and over in employment the week before the census
</t>
  </si>
  <si>
    <t>Table DC4202EW - All Households</t>
  </si>
  <si>
    <t xml:space="preserve">Table DC4204EW - All Households </t>
  </si>
  <si>
    <t xml:space="preserve">Table DC4601EW - All Household Reference Persons aged 16 and over
</t>
  </si>
  <si>
    <t xml:space="preserve">Table DC4601EW- All Household Reference Persons aged 16 and over
</t>
  </si>
  <si>
    <t>Table DC4404EWa - All Households</t>
  </si>
  <si>
    <t>Table DC4405EW - All Households</t>
  </si>
  <si>
    <t>Table DC4408EW - All Households</t>
  </si>
  <si>
    <t>Table DC4404EW - All Households</t>
  </si>
  <si>
    <t>Table DC4101EW - All Households</t>
  </si>
  <si>
    <t xml:space="preserve">Table DC4201EW - All Household Reference Persons
</t>
  </si>
  <si>
    <t xml:space="preserve">Table DC4605EW - All Household Reference Persons aged 16 and over
</t>
  </si>
  <si>
    <t>Table DC4601EWa - All Household Reference Persons aged 16 and over</t>
  </si>
  <si>
    <t>Table DC4206EW - All Households</t>
  </si>
  <si>
    <t>Table DC4207EW - All Households</t>
  </si>
  <si>
    <t>Table DC4208EW - All Households</t>
  </si>
  <si>
    <t>Table DC4205EW - All Households</t>
  </si>
  <si>
    <t>Table DC4403EW - All Households Spaces</t>
  </si>
  <si>
    <t>Table DC4403EW - All Household Spaces</t>
  </si>
  <si>
    <t>Table DC4402EW - All Households</t>
  </si>
  <si>
    <t>Table DC4102EW - All Dependent Children</t>
  </si>
  <si>
    <t>Table DC4103EW - All Dependent Children</t>
  </si>
  <si>
    <t>Table DC6102EW - All households with schoolchildren or full-time students living away during term-time</t>
  </si>
  <si>
    <t>Dwelling Type by Occupancy Rating (Bedrooms) of Household Reference Person (Wandsworth) - Column Percentages</t>
  </si>
  <si>
    <t>NS-SeC of Household Reference Person (HRP) by Households with Schoolchildren or Full-time Students Living Away during Term-time</t>
  </si>
  <si>
    <t>NS-SeC of Household Reference Person (HRP) by Households with Schoolchildren or Full-time Students Living Away during Term-time - Column Percentages</t>
  </si>
  <si>
    <t>Tenure by Number of Persons per Room in Household (Wandsworth) - Column Percentages</t>
  </si>
  <si>
    <t xml:space="preserve">Tenure by Number of Persons per Room in Household (Wandsworth) </t>
  </si>
  <si>
    <t>Tenure by Car or Van Availability (Wandsworth) - Row Percentages</t>
  </si>
  <si>
    <t xml:space="preserve">Tenure by NS-SeC (Wandsworth) - Column Percentages </t>
  </si>
  <si>
    <t>Accommodation Type by Household Spaces (Wandsworth)</t>
  </si>
  <si>
    <t>Accommodation Type by Household Spaces (Wandsworth) - Column Percentages</t>
  </si>
  <si>
    <t>Accommodation Type by Type of Central Heating in Household (Wandsworth) - Column Percentages</t>
  </si>
  <si>
    <t>Accommodation Type by Type of Central Heating in Household (Wandsworth)</t>
  </si>
  <si>
    <t>Number of Bedrooms by Accommodation Type (Wandsworth)</t>
  </si>
  <si>
    <t>Number of Bedrooms by Accommodation Type (Wandsworth) - Column Percentages</t>
  </si>
  <si>
    <t>Number of Bedrooms by Tenure (Wandsworth) - Column Percentages</t>
  </si>
  <si>
    <t>Page</t>
  </si>
  <si>
    <t>Living Arrangements by Age (Wandsworth)</t>
  </si>
  <si>
    <t>Living Arrangements by Age (Wandsworth) - Column Percentages</t>
  </si>
  <si>
    <t>Living Arrangements by Age (Wandsworth) - Row Percentages</t>
  </si>
  <si>
    <t>Charts: Living Arrangements by Age (Wandsworth)</t>
  </si>
  <si>
    <t>DC4406EW</t>
  </si>
  <si>
    <t xml:space="preserve">Tenure by Number of Persons per Room in Household (Wandsworth) - Column Percentages </t>
  </si>
  <si>
    <t xml:space="preserve">Chart: Tenure by Number of Persons per Room in Household (Wandsworth) </t>
  </si>
  <si>
    <t>DC4604EW</t>
  </si>
  <si>
    <t>Chart: Tenure by Occupation (Wandsworth)</t>
  </si>
  <si>
    <t>DC4202EW</t>
  </si>
  <si>
    <t xml:space="preserve">Chart: Tenure by Car or Van Availability (Wandsworth) </t>
  </si>
  <si>
    <t xml:space="preserve">Chart: Tenure by Religion (Wandsworth) </t>
  </si>
  <si>
    <t>DC4601EW</t>
  </si>
  <si>
    <t>DC4404EW</t>
  </si>
  <si>
    <t xml:space="preserve">Chart: Tenure by Number of Rooms (Wandsworth) </t>
  </si>
  <si>
    <t>DC4405EW</t>
  </si>
  <si>
    <t xml:space="preserve">Chart: Tenure by Number of Bedrooms (Wandsworth) </t>
  </si>
  <si>
    <t xml:space="preserve">Chart: Tenure by Accommodation Type (Wandsworth) </t>
  </si>
  <si>
    <t>DC4408EW</t>
  </si>
  <si>
    <t>Chart: Tenure by Household Type (Wandsworth)</t>
  </si>
  <si>
    <t>DC4404EWa</t>
  </si>
  <si>
    <t>Chart: Tenure by Household Size (Wandsworth)</t>
  </si>
  <si>
    <t>DC4101EW</t>
  </si>
  <si>
    <t>Chart: Tenure by Household Composition (Wandsworth)</t>
  </si>
  <si>
    <t>DC4201EW</t>
  </si>
  <si>
    <t>Chart: Tenure by Ethnic Group (Wandsworth)</t>
  </si>
  <si>
    <t>Tenure by NS-SeC (Wandsworth) - Column Percentages</t>
  </si>
  <si>
    <t>Chart: Tenure by NS-SeC (Wandsworth)</t>
  </si>
  <si>
    <t>DC4605EW</t>
  </si>
  <si>
    <t>DC4601EWa</t>
  </si>
  <si>
    <t>Charts: Tenure by Economic Activity (Wandsworth)</t>
  </si>
  <si>
    <t>DC4205EW</t>
  </si>
  <si>
    <t>Charts: Dwelling Type by Ethnic Group (Wandsworth)</t>
  </si>
  <si>
    <t>DC4208EW</t>
  </si>
  <si>
    <t>Dwelling Type by Occupancy Rating (Wandsworth) - Column Percentages</t>
  </si>
  <si>
    <t>DC4207EW</t>
  </si>
  <si>
    <t>DC4206EW</t>
  </si>
  <si>
    <t>DC4403EW</t>
  </si>
  <si>
    <t>DC4402EW</t>
  </si>
  <si>
    <t>DC4102EW</t>
  </si>
  <si>
    <t>DC4103EW</t>
  </si>
  <si>
    <t>DC6102EW</t>
  </si>
  <si>
    <t>Chart: Dwelling Type by Occupancy Rating (Wandsworth)</t>
  </si>
  <si>
    <t>Chart: Dwelling Type by Religion (Wandsworth)</t>
  </si>
  <si>
    <t>Chart: Dwelling Type by Occupancy Rating (Bedrooms) of Household Reference Person (Wandsworth)</t>
  </si>
  <si>
    <t>Chart: Accommodation Type by Household Spaces (Wandsworth)</t>
  </si>
  <si>
    <t>Chart: Accommodation Type by Type of Central Heating in Household (Wandsworth)</t>
  </si>
  <si>
    <t>Chart: NS-SeC of Household Reference Person (HRP) by Households with Schoolchildren or Full-time Students Living Away during Term-time</t>
  </si>
  <si>
    <t>Chart: Number of Bedrooms by Tenure (Wandsworth)</t>
  </si>
  <si>
    <t>Chart: Number of Bedrooms by Accommodation Type (Wandsworth)</t>
  </si>
  <si>
    <t>Residence Type</t>
  </si>
  <si>
    <t>Age 0 to 4</t>
  </si>
  <si>
    <t>Age 5 to 7</t>
  </si>
  <si>
    <t>Age 8 to 9</t>
  </si>
  <si>
    <t>Age 10 to 14</t>
  </si>
  <si>
    <t>Age 15</t>
  </si>
  <si>
    <t>Age 16 to 17</t>
  </si>
  <si>
    <t>Age 18 to 19</t>
  </si>
  <si>
    <t>Age 20 to 24</t>
  </si>
  <si>
    <t>Age 25 to 29</t>
  </si>
  <si>
    <t>Age 30 to 34</t>
  </si>
  <si>
    <t>Age 35 to 39</t>
  </si>
  <si>
    <t>Age 40 to 44</t>
  </si>
  <si>
    <t>Age 45 to 49</t>
  </si>
  <si>
    <t>Age 50 to 54</t>
  </si>
  <si>
    <t>Age 55 to 59</t>
  </si>
  <si>
    <t>Age 60 to 64</t>
  </si>
  <si>
    <t>Age 65 to 69</t>
  </si>
  <si>
    <t>Age 70 to 74</t>
  </si>
  <si>
    <t>Age 75 to 79</t>
  </si>
  <si>
    <t>Age 80 to 84</t>
  </si>
  <si>
    <t>Age 85 and over</t>
  </si>
  <si>
    <t>Lives in a household</t>
  </si>
  <si>
    <t>Lives in a communal establishment</t>
  </si>
  <si>
    <t>Residence Type by Age (Wandsworth)</t>
  </si>
  <si>
    <t>Table DC1104EW - All usual residents</t>
  </si>
  <si>
    <t>Residence Type by Age (Wandsworth) - Row Percentages</t>
  </si>
  <si>
    <t>DC1104EW</t>
  </si>
  <si>
    <t>Chart: Residence Type by Age (Wandsworth)</t>
  </si>
  <si>
    <t>Household Composition by Age (Wandsworth)</t>
  </si>
  <si>
    <t>0 to 15</t>
  </si>
  <si>
    <t>16 to 24</t>
  </si>
  <si>
    <t>50+</t>
  </si>
  <si>
    <t>Household Composition by Age (Wandsworth) - Row Percentages</t>
  </si>
  <si>
    <t>Household Composition by Age (Wandsworth) - Column Percentages</t>
  </si>
  <si>
    <t>DC1109EW</t>
  </si>
  <si>
    <t>Chart: Household Composition by Age (Wandsworth)</t>
  </si>
  <si>
    <t xml:space="preserve">Table DC1104EW - All usual residents in households
 </t>
  </si>
  <si>
    <t>No cars or vans in household</t>
  </si>
  <si>
    <t>1 car or van in household</t>
  </si>
  <si>
    <t>2 or more cars or vans in household</t>
  </si>
  <si>
    <t xml:space="preserve">Table DC1401EW - All Households
 </t>
  </si>
  <si>
    <t>Household Composition by Car or Van Availability (Wandsworth) - Column Percentages</t>
  </si>
  <si>
    <t>Household Composition by Car or Van Availability (Wandsworth) - Row Percentages</t>
  </si>
  <si>
    <t>1 bedroom</t>
  </si>
  <si>
    <t>2 bedrooms</t>
  </si>
  <si>
    <t>3 bedrooms</t>
  </si>
  <si>
    <t>4 bedrooms</t>
  </si>
  <si>
    <t>5 or more bedrooms</t>
  </si>
  <si>
    <t xml:space="preserve">Table DC1402EW - All Households
 </t>
  </si>
  <si>
    <t>Household Composition by Number of Bedrooms (Wandsworth) - Row Percentages</t>
  </si>
  <si>
    <t xml:space="preserve">Household Composition by Number of Bedrooms (Wandsworth) </t>
  </si>
  <si>
    <t>Household Composition by Number of Bedrooms (Wandsworth) - Column Percentages</t>
  </si>
  <si>
    <t>Household Composition by Car or Van Availability (Wandsworth)</t>
  </si>
  <si>
    <t>Cars or Vans</t>
  </si>
  <si>
    <t>Chart: Household Composition by Car or Van Availability (Wandsworth)</t>
  </si>
  <si>
    <t>DC1401EW</t>
  </si>
  <si>
    <t>DC1402EW</t>
  </si>
  <si>
    <t>Chart: Household Composition by Number of Bedrooms (Wandsworth)</t>
  </si>
  <si>
    <t xml:space="preserve">Table DC1202EW - All Households
 </t>
  </si>
  <si>
    <t xml:space="preserve">Household Composition by Religion of Household Reference Person (HRP) (Wandsworth) </t>
  </si>
  <si>
    <t>Household Composition by Religion of Household Reference Person (HRP) (Wandsworth) - Row Percentages</t>
  </si>
  <si>
    <t>Household Composition by Religion of Household Reference Person (HRP) (Wandsworth) - Column Percentages</t>
  </si>
  <si>
    <t>No people in household with a long-term health problem or disability</t>
  </si>
  <si>
    <t>1 person in household with a long-term health problem or disability</t>
  </si>
  <si>
    <t>2 or more people in household with a long-term health problem or disability</t>
  </si>
  <si>
    <t>Persons with Illness in Household</t>
  </si>
  <si>
    <t>Household Composition by Number of People in Household with a Long-term Health Problem or Disability (Wandsworth) - Row Percentages</t>
  </si>
  <si>
    <t xml:space="preserve">Table DC1301EW - All Households
 </t>
  </si>
  <si>
    <t>Household Composition by Number of People in Household with a Long-term Health Problem or Disability (Wandsworth)</t>
  </si>
  <si>
    <t>Household Composition by Number of People in Household with a Long-term Health Problem or Disability (Wandsworth) - Column Percentages</t>
  </si>
  <si>
    <t>Age of Youngest Dependent Child by Household Type (Wandsworth)</t>
  </si>
  <si>
    <t>Age of Family Reference Person by Family Type (Wandsworth)</t>
  </si>
  <si>
    <t>Dependent Children</t>
  </si>
  <si>
    <t>Sex</t>
  </si>
  <si>
    <t>Age of Family Reference Person</t>
  </si>
  <si>
    <t>Family Type</t>
  </si>
  <si>
    <t>Married or same-sex civil partnership couple household</t>
  </si>
  <si>
    <t>Cohabiting couple household</t>
  </si>
  <si>
    <t>Lone parent household</t>
  </si>
  <si>
    <t>Multi-person household</t>
  </si>
  <si>
    <t>Males</t>
  </si>
  <si>
    <t>Females</t>
  </si>
  <si>
    <t>Families with no dependent children</t>
  </si>
  <si>
    <t>Families with dependent children: Total</t>
  </si>
  <si>
    <t>Youngest dependent child: Age 0 to 4</t>
  </si>
  <si>
    <t>Youngest dependent child: Age 5 to 9</t>
  </si>
  <si>
    <t>Youngest dependent child: Age 10 to 15</t>
  </si>
  <si>
    <t>Youngest dependent child: Age 16 to 18</t>
  </si>
  <si>
    <t>Households with no dependent children</t>
  </si>
  <si>
    <t>Age 4 to 15</t>
  </si>
  <si>
    <t>Households with dependent children: Total</t>
  </si>
  <si>
    <t>Age 16</t>
  </si>
  <si>
    <t>FRP Age 24 and under</t>
  </si>
  <si>
    <t>Age 17</t>
  </si>
  <si>
    <t>FRP Age 25 to 34</t>
  </si>
  <si>
    <t>Age 18</t>
  </si>
  <si>
    <t>FRP Age 35 to 49</t>
  </si>
  <si>
    <t>Age 19</t>
  </si>
  <si>
    <t>FRP Age 50 to 64</t>
  </si>
  <si>
    <t>Age 20 to 21</t>
  </si>
  <si>
    <t>FRP Age 65 and over</t>
  </si>
  <si>
    <t>Age 22 to 24</t>
  </si>
  <si>
    <t>Table DC1113EW - All Households</t>
  </si>
  <si>
    <t>Age 25 and over</t>
  </si>
  <si>
    <t>Table DC1115EW - All Families</t>
  </si>
  <si>
    <t>Age of Youngest Dependent Child by Household Type (Wandsworth) - Row Percentages</t>
  </si>
  <si>
    <t xml:space="preserve">DC1106EW - All schoolchildren and full-time students aged 4 and over at their non term-time address
</t>
  </si>
  <si>
    <t>Age of Family Reference Person by Family Type (Wandsworth) - Column Percentages</t>
  </si>
  <si>
    <t>DC1113EW</t>
  </si>
  <si>
    <t>Chart: Age of Youngest Dependent Child by Household Type (Wandsworth)</t>
  </si>
  <si>
    <t>DC1106EW</t>
  </si>
  <si>
    <t>DC1115EW</t>
  </si>
  <si>
    <t>Chart: Age of Family Reference Person by Family Type (Wandsworth)</t>
  </si>
  <si>
    <t>Age by Sex (All Schoolchildren and Full-time Students aged 4 and over) (Wandsworth)</t>
  </si>
  <si>
    <t>DC1202EW</t>
  </si>
  <si>
    <t xml:space="preserve">Chart: Household Composition by Religion of Household Reference Person (HRP) (Wandsworth) </t>
  </si>
  <si>
    <t>Chart: Household Composition by Number of People in Household with a Long-term Health Problem or Disability (Wandsworth)</t>
  </si>
  <si>
    <t>DC1301EW</t>
  </si>
  <si>
    <t>Age by Sex (All Schoolchildren and Full-time Students aged 4 and over) (Wandsworth) - Column Percentages</t>
  </si>
  <si>
    <t>Age by Sex (All Schoolchildren and Full-time Students aged 4 and over) (Wandsworth) - Row Percentages</t>
  </si>
  <si>
    <t>Charts: Age by Sex (All Schoolchildren and Full-time Students aged 4 and over) (Wandsworth)</t>
  </si>
  <si>
    <t>Tenure by Number of Persons per Bedroom in Household (Wandsworth)</t>
  </si>
  <si>
    <t>Table DC4407EW - All Households</t>
  </si>
  <si>
    <t>Up to 0.5 persons per bedroom</t>
  </si>
  <si>
    <t>Over 0.5 and up to 1.0 persons per bedroom</t>
  </si>
  <si>
    <t>Over 1.0 and up to 1.5 persons per bedroom</t>
  </si>
  <si>
    <t>Over 1.5 persons per bedroom</t>
  </si>
  <si>
    <t>Tenure by Number of Persons per Bedroom in Household (Wandsworth) - Column Percentages</t>
  </si>
  <si>
    <t>Tenure by Number of Persons per Bedroom in Household (Wandsworth) - Row Percentages</t>
  </si>
  <si>
    <t>Occupancy rating (rooms) of +2 or more</t>
  </si>
  <si>
    <t>Occupancy rating (rooms) of +1</t>
  </si>
  <si>
    <t>Occupancy rating (rooms) of 0</t>
  </si>
  <si>
    <t>Occupancy rating (rooms) of -1 or less</t>
  </si>
  <si>
    <t>Owned or shared ownership (part owned and part rented)</t>
  </si>
  <si>
    <t>Social rented</t>
  </si>
  <si>
    <t>Private rented or living rent free</t>
  </si>
  <si>
    <t>Table DC4104EWla - All Households</t>
  </si>
  <si>
    <t>Tenure by Occupancy Rating (Rooms) (Wandsworth)</t>
  </si>
  <si>
    <t xml:space="preserve">Occupancy Rating (Rooms) </t>
  </si>
  <si>
    <t xml:space="preserve">Tenure by Occupancy Rating (Rooms) (Wandsworth) - Column Percentages </t>
  </si>
  <si>
    <t>Tenure by Occupancy Rating (Rooms) (Wandsworth) - Row Percentages</t>
  </si>
  <si>
    <t xml:space="preserve">Occupancy Rating (Bedrooms) </t>
  </si>
  <si>
    <t>Table DC4105EWla - All Households</t>
  </si>
  <si>
    <t>Tenure by Occupancy Rating (Bedrooms) (Wandsworth)</t>
  </si>
  <si>
    <t>Tenure by Occupancy Rating (Bedrooms) (Wandsworth) - Column Percentages</t>
  </si>
  <si>
    <t>Tenure by Occupancy Rating (Bedrooms) (Wandsworth) - Row Percentages</t>
  </si>
  <si>
    <t>16 to 17</t>
  </si>
  <si>
    <t>18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</si>
  <si>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</si>
  <si>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</si>
  <si>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</si>
  <si>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</si>
  <si>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</si>
  <si>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</si>
  <si>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</si>
  <si>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</si>
  <si>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</si>
  <si>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</si>
  <si>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</si>
  <si>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</si>
  <si>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</si>
  <si>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Living Arrangements by Age (Household Reference Persons) (Wandsworth)</t>
  </si>
  <si>
    <t>Living Arrangements by Age (Household Reference Persons) (Wandsworth) - Column Percentages</t>
  </si>
  <si>
    <t>Living Arrangements by Age (Household Reference Persons) (Wandsworth) - Row Percentages</t>
  </si>
  <si>
    <t>Family Status by Number of Parents Working by Dependent Children in Family (Wandsworth)</t>
  </si>
  <si>
    <t>Family status by number of workers in generation 1 of family</t>
  </si>
  <si>
    <t xml:space="preserve">                   Dependent Children</t>
  </si>
  <si>
    <t>One dependent child in family</t>
  </si>
  <si>
    <t>Two dependent children in family</t>
  </si>
  <si>
    <t>Three or more dependent children in family</t>
  </si>
  <si>
    <t>Couple family: Total</t>
  </si>
  <si>
    <t>Couple family: Both parents working</t>
  </si>
  <si>
    <t>Couple family: One parent working</t>
  </si>
  <si>
    <t>Couple family: No parents working</t>
  </si>
  <si>
    <t>Lone parent family: Total</t>
  </si>
  <si>
    <t>Lone parent family: Parent working</t>
  </si>
  <si>
    <t>Lone parent family: Parent not working</t>
  </si>
  <si>
    <t xml:space="preserve">Table DC1601EWla - All parents aged 16 and over with dependent children
</t>
  </si>
  <si>
    <t>Family Status by Number of Parents Working by Dependent Children in Family (Wandsworth) - Column Percentages</t>
  </si>
  <si>
    <t>Family Status by Number of Parents Working by Dependent Children in Family (Wandsworth) - Row Percentages</t>
  </si>
  <si>
    <t>Marital Status</t>
  </si>
  <si>
    <t>Single (never married or never registered a same-sex civil partnership)</t>
  </si>
  <si>
    <t>Married</t>
  </si>
  <si>
    <t>In a registered same-sex civil partnership</t>
  </si>
  <si>
    <t>Separated (but still legally married or still legally in a same-sex civil partnership)</t>
  </si>
  <si>
    <t>Divorced or formerly in a same-sex civil partnership which is now legally dissolved</t>
  </si>
  <si>
    <t>Widowed or surviving partner from a same-sex civil partnership</t>
  </si>
  <si>
    <t>Table DC1107EW -  All usual residents aged 16 and over</t>
  </si>
  <si>
    <t>20 to 29</t>
  </si>
  <si>
    <t>30 to 39</t>
  </si>
  <si>
    <t>40 to 49</t>
  </si>
  <si>
    <t>50 to 59</t>
  </si>
  <si>
    <t>60 to 69</t>
  </si>
  <si>
    <t>70 to 79</t>
  </si>
  <si>
    <t>80+</t>
  </si>
  <si>
    <t>Marital and Civil Partnership Status by Age (Aged 16 and over) (Wandsworth)</t>
  </si>
  <si>
    <t>Marital and Civil Partnership Status by Age (Aged 16 and over) (Wandsworth) - Column Percentages</t>
  </si>
  <si>
    <t>Marital and Civil Partnership Status by Age (Aged 16 and over) (Wandsworth) - Row Percentages</t>
  </si>
  <si>
    <t>Table DC1101EW -  All Household Reference Persons</t>
  </si>
  <si>
    <t>Marital and Civil Partnership Status by Age (Household Reference Persons)  (Wandsworth) - Column Percentages</t>
  </si>
  <si>
    <t>Marital and Civil Partnership Status by Age (Household Reference Persons)  (Wandsworth)</t>
  </si>
  <si>
    <t>Marital and Civil Partnership Status by Age (Household Reference Persons)  (Wandsworth) - Row Percentages</t>
  </si>
  <si>
    <t>DC1108EW</t>
  </si>
  <si>
    <t>Tenure (1)</t>
  </si>
  <si>
    <t>Tenure (2)</t>
  </si>
  <si>
    <t>DC4407EW</t>
  </si>
  <si>
    <t>Charts: Tenure by Number of Persons per Bedroom in Household (Wandsworth)</t>
  </si>
  <si>
    <t>Tenure by Occupancy Rating (Rooms) (Wandsworth) - Column Percentages</t>
  </si>
  <si>
    <t>Charts: Tenure by Occupancy Rating (Rooms) (Wandsworth)</t>
  </si>
  <si>
    <t>DC4104EWla</t>
  </si>
  <si>
    <t>DC4105EWla</t>
  </si>
  <si>
    <t>Charts: Tenure by Occupancy Rating (Bedrooms) (Wandsworth)</t>
  </si>
  <si>
    <t>DC1107EW</t>
  </si>
  <si>
    <t>Chart: Marital and Civil Partnership Status by Age (Aged 16 and over) (Wandsworth)</t>
  </si>
  <si>
    <t>Charts: Marital and Civil Partnership Status by Age (Household Reference Persons)  (Wandsworth)</t>
  </si>
  <si>
    <t>DC1101EW</t>
  </si>
  <si>
    <t>Family Status</t>
  </si>
  <si>
    <t>DC1601EWla</t>
  </si>
  <si>
    <t>Charts: Family Status by Number of Parents Working by Dependent Children in Family (Wandsworth)</t>
  </si>
  <si>
    <t>Table DC1108EW - All usual residents aged 16 and over in households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</si>
</sst>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\ #,##0.00\ \);_(* &quot;-&quot;??_);_(\ @_ \)"/>
    <numFmt numFmtId="165" formatCode="_(* #,##0_);_(* \(\ #,##0\ \);_(* &quot;-&quot;_);_(\ @_ \)"/>
    <numFmt numFmtId="166" formatCode="_(&quot;$&quot;* #,##0.00_);_(&quot;$&quot;* \(\ #,##0.00\ \);_(&quot;$&quot;* &quot;-&quot;??_);_(\ @_ \)"/>
    <numFmt numFmtId="167" formatCode="_(&quot;$&quot;* #,##0_);_(&quot;$&quot;* \(\ #,##0\ \);_(&quot;$&quot;* &quot;-&quot;_);_(\ @_ \)"/>
    <numFmt numFmtId="168" formatCode="#,##0.0"/>
    <numFmt numFmtId="169" formatCode="0.0"/>
  </numFmts>
  <fonts count="1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14"/>
      <name val="Arial"/>
      <family val="0"/>
    </font>
    <font>
      <sz val="11"/>
      <name val="Arial"/>
      <family val="0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u val="single"/>
      <sz val="16"/>
      <color indexed="12"/>
      <name val="Calibri"/>
      <family val="2"/>
    </font>
    <font>
      <b/>
      <u val="single"/>
      <sz val="16"/>
      <name val="Calibri"/>
      <family val="2"/>
    </font>
    <font>
      <b/>
      <sz val="11"/>
      <name val="Arial"/>
      <family val="2"/>
    </font>
    <font>
      <b/>
      <sz val="10.5"/>
      <name val="Calibri"/>
      <family val="2"/>
    </font>
    <font>
      <sz val="10.5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5"/>
      <color indexed="8"/>
      <name val="Arial"/>
      <family val="0"/>
    </font>
    <font>
      <sz val="13.8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0.1"/>
      <color indexed="8"/>
      <name val="Arial"/>
      <family val="0"/>
    </font>
    <font>
      <sz val="15.5"/>
      <color indexed="8"/>
      <name val="Arial"/>
      <family val="0"/>
    </font>
    <font>
      <sz val="14.2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3.1"/>
      <color indexed="8"/>
      <name val="Arial"/>
      <family val="0"/>
    </font>
    <font>
      <sz val="7.35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.25"/>
      <color indexed="8"/>
      <name val="Arial"/>
      <family val="0"/>
    </font>
    <font>
      <sz val="11.75"/>
      <color indexed="8"/>
      <name val="Arial"/>
      <family val="0"/>
    </font>
    <font>
      <sz val="10.35"/>
      <color indexed="8"/>
      <name val="Arial"/>
      <family val="0"/>
    </font>
    <font>
      <sz val="10.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6.5"/>
      <color indexed="8"/>
      <name val="Arial"/>
      <family val="0"/>
    </font>
    <font>
      <b/>
      <u val="single"/>
      <sz val="16"/>
      <color indexed="8"/>
      <name val="Arial"/>
      <family val="0"/>
    </font>
    <font>
      <b/>
      <u val="single"/>
      <sz val="11.5"/>
      <color indexed="8"/>
      <name val="Arial"/>
      <family val="0"/>
    </font>
    <font>
      <b/>
      <u val="single"/>
      <sz val="18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0.25"/>
      <color indexed="8"/>
      <name val="Arial"/>
      <family val="0"/>
    </font>
    <font>
      <b/>
      <sz val="9.5"/>
      <color indexed="8"/>
      <name val="Arial"/>
      <family val="0"/>
    </font>
    <font>
      <b/>
      <u val="single"/>
      <sz val="10.5"/>
      <color indexed="8"/>
      <name val="Arial"/>
      <family val="0"/>
    </font>
    <font>
      <b/>
      <u val="single"/>
      <sz val="9.5"/>
      <color indexed="8"/>
      <name val="Arial"/>
      <family val="0"/>
    </font>
    <font>
      <b/>
      <u val="single"/>
      <sz val="16.75"/>
      <color indexed="8"/>
      <name val="Arial"/>
      <family val="0"/>
    </font>
    <font>
      <b/>
      <u val="single"/>
      <sz val="14.75"/>
      <color indexed="8"/>
      <name val="arial"/>
      <family val="0"/>
    </font>
    <font>
      <b/>
      <u val="single"/>
      <sz val="15.25"/>
      <color indexed="8"/>
      <name val="Arial"/>
      <family val="0"/>
    </font>
    <font>
      <b/>
      <u val="single"/>
      <sz val="18.5"/>
      <color indexed="8"/>
      <name val="Arial"/>
      <family val="0"/>
    </font>
    <font>
      <b/>
      <u val="single"/>
      <sz val="15"/>
      <color indexed="8"/>
      <name val="Arial"/>
      <family val="0"/>
    </font>
    <font>
      <b/>
      <u val="single"/>
      <sz val="16.25"/>
      <color indexed="8"/>
      <name val="Arial"/>
      <family val="0"/>
    </font>
    <font>
      <b/>
      <sz val="10.5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7"/>
      <color indexed="8"/>
      <name val="Arial"/>
      <family val="0"/>
    </font>
    <font>
      <i/>
      <sz val="8"/>
      <color indexed="8"/>
      <name val="Calibri"/>
      <family val="0"/>
    </font>
    <font>
      <b/>
      <u val="single"/>
      <sz val="11"/>
      <color indexed="8"/>
      <name val="Arial"/>
      <family val="0"/>
    </font>
    <font>
      <sz val="10"/>
      <color indexed="8"/>
      <name val="Calibri"/>
      <family val="0"/>
    </font>
    <font>
      <b/>
      <u val="single"/>
      <sz val="14"/>
      <color indexed="8"/>
      <name val="Arial"/>
      <family val="0"/>
    </font>
    <font>
      <b/>
      <u val="single"/>
      <sz val="15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9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4" fillId="30" borderId="1" applyNumberFormat="0" applyAlignment="0" applyProtection="0"/>
    <xf numFmtId="0" fontId="105" fillId="0" borderId="6" applyNumberFormat="0" applyFill="0" applyAlignment="0" applyProtection="0"/>
    <xf numFmtId="0" fontId="106" fillId="31" borderId="0" applyNumberFormat="0" applyBorder="0" applyAlignment="0" applyProtection="0"/>
    <xf numFmtId="0" fontId="0" fillId="32" borderId="7" applyNumberFormat="0" applyFont="0" applyAlignment="0" applyProtection="0"/>
    <xf numFmtId="0" fontId="10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  <xf numFmtId="0" fontId="0" fillId="0" borderId="0">
      <alignment/>
      <protection/>
    </xf>
  </cellStyleXfs>
  <cellXfs count="37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5" fillId="0" borderId="0" xfId="64" applyFont="1" applyBorder="1" applyAlignment="1">
      <alignment horizontal="left" vertical="center"/>
      <protection/>
    </xf>
    <xf numFmtId="3" fontId="5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33" borderId="14" xfId="54" applyFont="1" applyFill="1" applyBorder="1" applyAlignment="1">
      <alignment horizontal="center" vertical="center" wrapText="1"/>
      <protection/>
    </xf>
    <xf numFmtId="16" fontId="4" fillId="33" borderId="14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7" fillId="0" borderId="0" xfId="65" applyFont="1" applyBorder="1" applyAlignment="1">
      <alignment horizontal="left" vertical="center"/>
      <protection/>
    </xf>
    <xf numFmtId="168" fontId="5" fillId="0" borderId="10" xfId="0" applyNumberFormat="1" applyFont="1" applyBorder="1" applyAlignment="1">
      <alignment horizontal="right" vertical="center"/>
    </xf>
    <xf numFmtId="168" fontId="5" fillId="0" borderId="12" xfId="0" applyNumberFormat="1" applyFont="1" applyBorder="1" applyAlignment="1">
      <alignment horizontal="right" vertical="center"/>
    </xf>
    <xf numFmtId="168" fontId="5" fillId="0" borderId="13" xfId="0" applyNumberFormat="1" applyFont="1" applyBorder="1" applyAlignment="1">
      <alignment horizontal="right" vertical="center"/>
    </xf>
    <xf numFmtId="168" fontId="5" fillId="0" borderId="11" xfId="0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0" xfId="54" applyFont="1" applyFill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left" vertical="center"/>
      <protection/>
    </xf>
    <xf numFmtId="0" fontId="5" fillId="34" borderId="10" xfId="64" applyFont="1" applyFill="1" applyBorder="1" applyAlignment="1">
      <alignment horizontal="left" vertical="center"/>
      <protection/>
    </xf>
    <xf numFmtId="3" fontId="5" fillId="34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168" fontId="5" fillId="34" borderId="10" xfId="0" applyNumberFormat="1" applyFont="1" applyFill="1" applyBorder="1" applyAlignment="1">
      <alignment horizontal="right" vertical="center"/>
    </xf>
    <xf numFmtId="168" fontId="5" fillId="0" borderId="10" xfId="0" applyNumberFormat="1" applyFont="1" applyFill="1" applyBorder="1" applyAlignment="1">
      <alignment horizontal="right" vertical="center"/>
    </xf>
    <xf numFmtId="0" fontId="4" fillId="33" borderId="16" xfId="54" applyFont="1" applyFill="1" applyBorder="1" applyAlignment="1">
      <alignment horizontal="center" vertical="center" wrapText="1"/>
      <protection/>
    </xf>
    <xf numFmtId="1" fontId="4" fillId="33" borderId="16" xfId="54" applyNumberFormat="1" applyFont="1" applyFill="1" applyBorder="1" applyAlignment="1">
      <alignment horizontal="center" vertical="center" wrapText="1"/>
      <protection/>
    </xf>
    <xf numFmtId="16" fontId="4" fillId="33" borderId="16" xfId="54" applyNumberFormat="1" applyFont="1" applyFill="1" applyBorder="1" applyAlignment="1">
      <alignment horizontal="center" vertical="center" wrapText="1"/>
      <protection/>
    </xf>
    <xf numFmtId="17" fontId="4" fillId="33" borderId="16" xfId="54" applyNumberFormat="1" applyFont="1" applyFill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left" vertical="center"/>
      <protection/>
    </xf>
    <xf numFmtId="0" fontId="5" fillId="0" borderId="13" xfId="64" applyFont="1" applyBorder="1" applyAlignment="1">
      <alignment horizontal="left" vertical="center"/>
      <protection/>
    </xf>
    <xf numFmtId="3" fontId="5" fillId="34" borderId="11" xfId="0" applyNumberFormat="1" applyFont="1" applyFill="1" applyBorder="1" applyAlignment="1">
      <alignment horizontal="right" vertical="center"/>
    </xf>
    <xf numFmtId="168" fontId="5" fillId="34" borderId="11" xfId="0" applyNumberFormat="1" applyFont="1" applyFill="1" applyBorder="1" applyAlignment="1">
      <alignment horizontal="right" vertical="center"/>
    </xf>
    <xf numFmtId="168" fontId="5" fillId="0" borderId="11" xfId="0" applyNumberFormat="1" applyFont="1" applyFill="1" applyBorder="1" applyAlignment="1">
      <alignment horizontal="right" vertical="center"/>
    </xf>
    <xf numFmtId="168" fontId="5" fillId="0" borderId="12" xfId="0" applyNumberFormat="1" applyFont="1" applyFill="1" applyBorder="1" applyAlignment="1">
      <alignment horizontal="right" vertical="center"/>
    </xf>
    <xf numFmtId="168" fontId="5" fillId="0" borderId="13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/>
    </xf>
    <xf numFmtId="0" fontId="5" fillId="0" borderId="12" xfId="64" applyFont="1" applyBorder="1" applyAlignment="1">
      <alignment horizontal="left" vertical="center"/>
      <protection/>
    </xf>
    <xf numFmtId="0" fontId="4" fillId="33" borderId="17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 horizontal="right" vertical="center"/>
    </xf>
    <xf numFmtId="3" fontId="9" fillId="34" borderId="11" xfId="0" applyNumberFormat="1" applyFont="1" applyFill="1" applyBorder="1" applyAlignment="1">
      <alignment horizontal="right" vertical="center"/>
    </xf>
    <xf numFmtId="168" fontId="9" fillId="34" borderId="10" xfId="0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0" fontId="4" fillId="0" borderId="0" xfId="54" applyFont="1" applyFill="1" applyBorder="1" applyAlignment="1">
      <alignment horizontal="left" vertical="top" wrapText="1"/>
      <protection/>
    </xf>
    <xf numFmtId="0" fontId="5" fillId="0" borderId="0" xfId="64" applyFont="1" applyFill="1" applyBorder="1" applyAlignment="1">
      <alignment horizontal="left" vertical="center"/>
      <protection/>
    </xf>
    <xf numFmtId="0" fontId="4" fillId="0" borderId="0" xfId="64" applyFont="1" applyFill="1" applyBorder="1" applyAlignment="1">
      <alignment horizontal="left" vertical="center"/>
      <protection/>
    </xf>
    <xf numFmtId="0" fontId="7" fillId="0" borderId="0" xfId="65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0" xfId="54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/>
    </xf>
    <xf numFmtId="168" fontId="4" fillId="34" borderId="10" xfId="0" applyNumberFormat="1" applyFont="1" applyFill="1" applyBorder="1" applyAlignment="1">
      <alignment horizontal="right" vertical="center"/>
    </xf>
    <xf numFmtId="168" fontId="4" fillId="0" borderId="10" xfId="0" applyNumberFormat="1" applyFont="1" applyBorder="1" applyAlignment="1">
      <alignment horizontal="right" vertical="center"/>
    </xf>
    <xf numFmtId="168" fontId="4" fillId="0" borderId="10" xfId="0" applyNumberFormat="1" applyFont="1" applyFill="1" applyBorder="1" applyAlignment="1">
      <alignment horizontal="right" vertical="center"/>
    </xf>
    <xf numFmtId="0" fontId="4" fillId="33" borderId="18" xfId="5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left" vertical="center"/>
      <protection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168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4" fillId="33" borderId="15" xfId="0" applyFont="1" applyFill="1" applyBorder="1" applyAlignment="1">
      <alignment horizontal="center"/>
    </xf>
    <xf numFmtId="0" fontId="12" fillId="0" borderId="0" xfId="0" applyFont="1" applyAlignment="1">
      <alignment/>
    </xf>
    <xf numFmtId="168" fontId="10" fillId="0" borderId="0" xfId="0" applyNumberFormat="1" applyFont="1" applyFill="1" applyBorder="1" applyAlignment="1">
      <alignment horizontal="right" vertical="center"/>
    </xf>
    <xf numFmtId="0" fontId="5" fillId="0" borderId="0" xfId="54" applyFont="1" applyFill="1" applyBorder="1" applyAlignment="1">
      <alignment horizontal="left" vertical="center" wrapText="1"/>
      <protection/>
    </xf>
    <xf numFmtId="3" fontId="4" fillId="0" borderId="14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0" fontId="5" fillId="34" borderId="14" xfId="64" applyFont="1" applyFill="1" applyBorder="1" applyAlignment="1">
      <alignment horizontal="left" vertical="center"/>
      <protection/>
    </xf>
    <xf numFmtId="0" fontId="4" fillId="0" borderId="0" xfId="67" applyFont="1" applyAlignment="1">
      <alignment horizontal="left" vertical="center"/>
      <protection/>
    </xf>
    <xf numFmtId="0" fontId="1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9" xfId="0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2" xfId="54" applyFont="1" applyFill="1" applyBorder="1" applyAlignment="1">
      <alignment horizontal="left" vertical="top" wrapText="1"/>
      <protection/>
    </xf>
    <xf numFmtId="0" fontId="0" fillId="0" borderId="0" xfId="54" applyFill="1" applyBorder="1" applyAlignment="1">
      <alignment horizontal="center" vertical="center" wrapText="1"/>
      <protection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12" xfId="54" applyFont="1" applyFill="1" applyBorder="1" applyAlignment="1">
      <alignment horizontal="center"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33" borderId="15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4" fillId="0" borderId="0" xfId="65" applyFont="1" applyBorder="1" applyAlignment="1">
      <alignment horizontal="left" vertical="center"/>
      <protection/>
    </xf>
    <xf numFmtId="3" fontId="15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14" fillId="0" borderId="0" xfId="65" applyFont="1" applyFill="1" applyBorder="1" applyAlignment="1">
      <alignment horizontal="left" vertical="center"/>
      <protection/>
    </xf>
    <xf numFmtId="168" fontId="5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/>
    </xf>
    <xf numFmtId="0" fontId="4" fillId="33" borderId="22" xfId="54" applyFont="1" applyFill="1" applyBorder="1" applyAlignment="1">
      <alignment horizontal="center" vertical="center" wrapText="1"/>
      <protection/>
    </xf>
    <xf numFmtId="0" fontId="13" fillId="33" borderId="14" xfId="0" applyFont="1" applyFill="1" applyBorder="1" applyAlignment="1">
      <alignment vertical="top" wrapText="1"/>
    </xf>
    <xf numFmtId="0" fontId="4" fillId="33" borderId="12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5" fillId="34" borderId="12" xfId="64" applyFont="1" applyFill="1" applyBorder="1" applyAlignment="1">
      <alignment horizontal="left" vertical="center"/>
      <protection/>
    </xf>
    <xf numFmtId="3" fontId="5" fillId="0" borderId="22" xfId="0" applyNumberFormat="1" applyFont="1" applyBorder="1" applyAlignment="1">
      <alignment horizontal="right" vertical="center"/>
    </xf>
    <xf numFmtId="0" fontId="5" fillId="0" borderId="14" xfId="64" applyFont="1" applyBorder="1" applyAlignment="1">
      <alignment horizontal="left" vertical="center"/>
      <protection/>
    </xf>
    <xf numFmtId="0" fontId="14" fillId="0" borderId="0" xfId="65" applyFont="1" applyBorder="1" applyAlignment="1">
      <alignment horizontal="left" vertical="justify" wrapText="1"/>
      <protection/>
    </xf>
    <xf numFmtId="168" fontId="4" fillId="0" borderId="10" xfId="0" applyNumberFormat="1" applyFont="1" applyFill="1" applyBorder="1" applyAlignment="1">
      <alignment/>
    </xf>
    <xf numFmtId="0" fontId="13" fillId="33" borderId="16" xfId="0" applyFont="1" applyFill="1" applyBorder="1" applyAlignment="1">
      <alignment vertical="top" wrapText="1"/>
    </xf>
    <xf numFmtId="0" fontId="0" fillId="33" borderId="15" xfId="0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justify" wrapText="1"/>
    </xf>
    <xf numFmtId="168" fontId="5" fillId="0" borderId="22" xfId="0" applyNumberFormat="1" applyFont="1" applyBorder="1" applyAlignment="1">
      <alignment horizontal="right" vertical="center"/>
    </xf>
    <xf numFmtId="168" fontId="4" fillId="34" borderId="10" xfId="0" applyNumberFormat="1" applyFont="1" applyFill="1" applyBorder="1" applyAlignment="1">
      <alignment/>
    </xf>
    <xf numFmtId="0" fontId="4" fillId="33" borderId="14" xfId="54" applyFont="1" applyFill="1" applyBorder="1" applyAlignment="1">
      <alignment horizontal="left" vertical="top" wrapText="1"/>
      <protection/>
    </xf>
    <xf numFmtId="3" fontId="4" fillId="34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4" fillId="33" borderId="12" xfId="54" applyFont="1" applyFill="1" applyBorder="1" applyAlignment="1">
      <alignment horizontal="left" vertical="center" wrapText="1"/>
      <protection/>
    </xf>
    <xf numFmtId="0" fontId="4" fillId="33" borderId="10" xfId="64" applyFont="1" applyFill="1" applyBorder="1" applyAlignment="1">
      <alignment horizontal="center" vertical="center"/>
      <protection/>
    </xf>
    <xf numFmtId="0" fontId="4" fillId="33" borderId="11" xfId="64" applyFont="1" applyFill="1" applyBorder="1" applyAlignment="1">
      <alignment horizontal="center" vertical="center"/>
      <protection/>
    </xf>
    <xf numFmtId="0" fontId="13" fillId="33" borderId="12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54" applyFont="1" applyFill="1" applyBorder="1" applyAlignment="1">
      <alignment horizontal="center" vertical="center" wrapText="1"/>
      <protection/>
    </xf>
    <xf numFmtId="0" fontId="5" fillId="33" borderId="17" xfId="54" applyFont="1" applyFill="1" applyBorder="1" applyAlignment="1">
      <alignment horizontal="center" vertical="center" wrapText="1"/>
      <protection/>
    </xf>
    <xf numFmtId="0" fontId="13" fillId="33" borderId="22" xfId="0" applyFont="1" applyFill="1" applyBorder="1" applyAlignment="1">
      <alignment/>
    </xf>
    <xf numFmtId="3" fontId="4" fillId="34" borderId="14" xfId="0" applyNumberFormat="1" applyFont="1" applyFill="1" applyBorder="1" applyAlignment="1">
      <alignment horizontal="right" vertical="center"/>
    </xf>
    <xf numFmtId="0" fontId="13" fillId="33" borderId="16" xfId="0" applyFont="1" applyFill="1" applyBorder="1" applyAlignment="1">
      <alignment/>
    </xf>
    <xf numFmtId="0" fontId="5" fillId="34" borderId="16" xfId="64" applyFont="1" applyFill="1" applyBorder="1" applyAlignment="1">
      <alignment horizontal="left" vertical="center"/>
      <protection/>
    </xf>
    <xf numFmtId="0" fontId="0" fillId="33" borderId="16" xfId="0" applyFill="1" applyBorder="1" applyAlignment="1">
      <alignment/>
    </xf>
    <xf numFmtId="0" fontId="5" fillId="35" borderId="10" xfId="64" applyFont="1" applyFill="1" applyBorder="1" applyAlignment="1">
      <alignment horizontal="left" vertical="center"/>
      <protection/>
    </xf>
    <xf numFmtId="3" fontId="5" fillId="35" borderId="10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/>
    </xf>
    <xf numFmtId="0" fontId="13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168" fontId="5" fillId="35" borderId="10" xfId="0" applyNumberFormat="1" applyFont="1" applyFill="1" applyBorder="1" applyAlignment="1">
      <alignment horizontal="right" vertical="center"/>
    </xf>
    <xf numFmtId="168" fontId="5" fillId="34" borderId="14" xfId="0" applyNumberFormat="1" applyFont="1" applyFill="1" applyBorder="1" applyAlignment="1">
      <alignment horizontal="right" vertical="center"/>
    </xf>
    <xf numFmtId="3" fontId="5" fillId="34" borderId="14" xfId="0" applyNumberFormat="1" applyFont="1" applyFill="1" applyBorder="1" applyAlignment="1">
      <alignment horizontal="right" vertical="center"/>
    </xf>
    <xf numFmtId="168" fontId="13" fillId="0" borderId="0" xfId="0" applyNumberFormat="1" applyFont="1" applyAlignment="1">
      <alignment/>
    </xf>
    <xf numFmtId="0" fontId="5" fillId="36" borderId="10" xfId="64" applyFont="1" applyFill="1" applyBorder="1" applyAlignment="1">
      <alignment horizontal="left" vertical="center"/>
      <protection/>
    </xf>
    <xf numFmtId="3" fontId="5" fillId="36" borderId="10" xfId="0" applyNumberFormat="1" applyFont="1" applyFill="1" applyBorder="1" applyAlignment="1">
      <alignment horizontal="right" vertical="center"/>
    </xf>
    <xf numFmtId="3" fontId="4" fillId="36" borderId="10" xfId="0" applyNumberFormat="1" applyFont="1" applyFill="1" applyBorder="1" applyAlignment="1">
      <alignment/>
    </xf>
    <xf numFmtId="168" fontId="5" fillId="36" borderId="10" xfId="0" applyNumberFormat="1" applyFont="1" applyFill="1" applyBorder="1" applyAlignment="1">
      <alignment horizontal="right" vertical="center"/>
    </xf>
    <xf numFmtId="0" fontId="4" fillId="33" borderId="23" xfId="54" applyFont="1" applyFill="1" applyBorder="1" applyAlignment="1">
      <alignment horizontal="center" vertical="center" wrapText="1"/>
      <protection/>
    </xf>
    <xf numFmtId="0" fontId="0" fillId="33" borderId="14" xfId="0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center"/>
    </xf>
    <xf numFmtId="168" fontId="9" fillId="0" borderId="10" xfId="0" applyNumberFormat="1" applyFont="1" applyFill="1" applyBorder="1" applyAlignment="1">
      <alignment horizontal="right" vertical="center"/>
    </xf>
    <xf numFmtId="3" fontId="4" fillId="0" borderId="14" xfId="0" applyNumberFormat="1" applyFont="1" applyBorder="1" applyAlignment="1">
      <alignment/>
    </xf>
    <xf numFmtId="0" fontId="4" fillId="0" borderId="10" xfId="0" applyFont="1" applyBorder="1" applyAlignment="1">
      <alignment/>
    </xf>
    <xf numFmtId="168" fontId="4" fillId="0" borderId="14" xfId="0" applyNumberFormat="1" applyFont="1" applyBorder="1" applyAlignment="1">
      <alignment horizontal="right" vertical="center"/>
    </xf>
    <xf numFmtId="0" fontId="4" fillId="33" borderId="14" xfId="54" applyFont="1" applyFill="1" applyBorder="1" applyAlignment="1">
      <alignment horizontal="left" vertical="center" wrapText="1"/>
      <protection/>
    </xf>
    <xf numFmtId="0" fontId="4" fillId="33" borderId="11" xfId="0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13" fillId="0" borderId="0" xfId="54" applyFont="1" applyAlignment="1">
      <alignment horizontal="center" vertical="center" wrapText="1"/>
      <protection/>
    </xf>
    <xf numFmtId="3" fontId="13" fillId="0" borderId="0" xfId="0" applyNumberFormat="1" applyFont="1" applyAlignment="1">
      <alignment horizontal="right" vertical="center"/>
    </xf>
    <xf numFmtId="0" fontId="5" fillId="0" borderId="10" xfId="54" applyFont="1" applyBorder="1" applyAlignment="1">
      <alignment horizontal="left" vertical="center" wrapText="1"/>
      <protection/>
    </xf>
    <xf numFmtId="0" fontId="4" fillId="33" borderId="15" xfId="0" applyFont="1" applyFill="1" applyBorder="1" applyAlignment="1">
      <alignment horizontal="right"/>
    </xf>
    <xf numFmtId="0" fontId="5" fillId="0" borderId="14" xfId="54" applyFont="1" applyBorder="1" applyAlignment="1">
      <alignment horizontal="left" vertical="center" wrapText="1"/>
      <protection/>
    </xf>
    <xf numFmtId="3" fontId="10" fillId="0" borderId="0" xfId="0" applyNumberFormat="1" applyFont="1" applyFill="1" applyBorder="1" applyAlignment="1">
      <alignment horizontal="right" vertical="center"/>
    </xf>
    <xf numFmtId="0" fontId="13" fillId="0" borderId="0" xfId="67" applyFont="1" applyAlignment="1">
      <alignment horizontal="left" vertical="center"/>
      <protection/>
    </xf>
    <xf numFmtId="168" fontId="10" fillId="0" borderId="10" xfId="0" applyNumberFormat="1" applyFont="1" applyFill="1" applyBorder="1" applyAlignment="1">
      <alignment horizontal="right" vertical="center"/>
    </xf>
    <xf numFmtId="0" fontId="4" fillId="33" borderId="0" xfId="54" applyFont="1" applyFill="1" applyAlignment="1">
      <alignment horizontal="center" vertical="center" wrapText="1"/>
      <protection/>
    </xf>
    <xf numFmtId="3" fontId="4" fillId="35" borderId="10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4" fillId="34" borderId="12" xfId="0" applyNumberFormat="1" applyFont="1" applyFill="1" applyBorder="1" applyAlignment="1">
      <alignment horizontal="right" vertical="center"/>
    </xf>
    <xf numFmtId="0" fontId="4" fillId="33" borderId="20" xfId="54" applyFont="1" applyFill="1" applyBorder="1" applyAlignment="1">
      <alignment horizontal="center" vertical="center" wrapText="1"/>
      <protection/>
    </xf>
    <xf numFmtId="168" fontId="4" fillId="0" borderId="22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169" fontId="5" fillId="34" borderId="14" xfId="64" applyNumberFormat="1" applyFont="1" applyFill="1" applyBorder="1" applyAlignment="1">
      <alignment horizontal="left" vertical="center"/>
      <protection/>
    </xf>
    <xf numFmtId="169" fontId="5" fillId="34" borderId="10" xfId="0" applyNumberFormat="1" applyFont="1" applyFill="1" applyBorder="1" applyAlignment="1">
      <alignment horizontal="right" vertical="center"/>
    </xf>
    <xf numFmtId="169" fontId="5" fillId="0" borderId="10" xfId="64" applyNumberFormat="1" applyFont="1" applyBorder="1" applyAlignment="1">
      <alignment horizontal="left" vertical="center"/>
      <protection/>
    </xf>
    <xf numFmtId="169" fontId="5" fillId="0" borderId="10" xfId="0" applyNumberFormat="1" applyFont="1" applyFill="1" applyBorder="1" applyAlignment="1">
      <alignment horizontal="right" vertical="center"/>
    </xf>
    <xf numFmtId="169" fontId="4" fillId="0" borderId="10" xfId="0" applyNumberFormat="1" applyFont="1" applyFill="1" applyBorder="1" applyAlignment="1">
      <alignment horizontal="right" vertical="center"/>
    </xf>
    <xf numFmtId="169" fontId="5" fillId="34" borderId="10" xfId="64" applyNumberFormat="1" applyFont="1" applyFill="1" applyBorder="1" applyAlignment="1">
      <alignment horizontal="left" vertical="center"/>
      <protection/>
    </xf>
    <xf numFmtId="169" fontId="5" fillId="0" borderId="12" xfId="64" applyNumberFormat="1" applyFont="1" applyBorder="1" applyAlignment="1">
      <alignment horizontal="left" vertical="center"/>
      <protection/>
    </xf>
    <xf numFmtId="169" fontId="5" fillId="0" borderId="12" xfId="0" applyNumberFormat="1" applyFont="1" applyFill="1" applyBorder="1" applyAlignment="1">
      <alignment horizontal="right" vertical="center"/>
    </xf>
    <xf numFmtId="0" fontId="4" fillId="33" borderId="22" xfId="64" applyFont="1" applyFill="1" applyBorder="1" applyAlignment="1">
      <alignment horizontal="center" vertical="center"/>
      <protection/>
    </xf>
    <xf numFmtId="0" fontId="4" fillId="33" borderId="11" xfId="0" applyFont="1" applyFill="1" applyBorder="1" applyAlignment="1">
      <alignment horizontal="center" vertical="center"/>
    </xf>
    <xf numFmtId="0" fontId="5" fillId="34" borderId="14" xfId="54" applyFont="1" applyFill="1" applyBorder="1" applyAlignment="1">
      <alignment horizontal="left" vertical="center" wrapText="1"/>
      <protection/>
    </xf>
    <xf numFmtId="3" fontId="5" fillId="34" borderId="11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34" borderId="10" xfId="54" applyFont="1" applyFill="1" applyBorder="1" applyAlignment="1">
      <alignment horizontal="left" vertical="center" wrapText="1"/>
      <protection/>
    </xf>
    <xf numFmtId="0" fontId="5" fillId="0" borderId="12" xfId="54" applyFont="1" applyBorder="1" applyAlignment="1">
      <alignment horizontal="left" vertical="center" wrapText="1"/>
      <protection/>
    </xf>
    <xf numFmtId="168" fontId="5" fillId="34" borderId="17" xfId="0" applyNumberFormat="1" applyFont="1" applyFill="1" applyBorder="1" applyAlignment="1">
      <alignment horizontal="right" vertical="center"/>
    </xf>
    <xf numFmtId="168" fontId="5" fillId="0" borderId="10" xfId="0" applyNumberFormat="1" applyFont="1" applyBorder="1" applyAlignment="1">
      <alignment/>
    </xf>
    <xf numFmtId="168" fontId="5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64" applyFont="1" applyFill="1" applyBorder="1" applyAlignment="1">
      <alignment horizontal="center" vertical="center"/>
      <protection/>
    </xf>
    <xf numFmtId="0" fontId="4" fillId="33" borderId="13" xfId="54" applyFont="1" applyFill="1" applyBorder="1" applyAlignment="1">
      <alignment horizontal="left" vertical="top" wrapText="1"/>
      <protection/>
    </xf>
    <xf numFmtId="0" fontId="4" fillId="33" borderId="23" xfId="64" applyFont="1" applyFill="1" applyBorder="1" applyAlignment="1">
      <alignment horizontal="center" vertical="center"/>
      <protection/>
    </xf>
    <xf numFmtId="0" fontId="4" fillId="33" borderId="14" xfId="64" applyFont="1" applyFill="1" applyBorder="1" applyAlignment="1">
      <alignment horizontal="center" vertical="center"/>
      <protection/>
    </xf>
    <xf numFmtId="0" fontId="4" fillId="33" borderId="17" xfId="0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 horizontal="right" vertical="center"/>
    </xf>
    <xf numFmtId="168" fontId="5" fillId="34" borderId="10" xfId="0" applyNumberFormat="1" applyFont="1" applyFill="1" applyBorder="1" applyAlignment="1">
      <alignment/>
    </xf>
    <xf numFmtId="168" fontId="5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7" fillId="0" borderId="10" xfId="0" applyFont="1" applyFill="1" applyBorder="1" applyAlignment="1">
      <alignment/>
    </xf>
    <xf numFmtId="0" fontId="19" fillId="0" borderId="0" xfId="0" applyFont="1" applyAlignment="1">
      <alignment/>
    </xf>
    <xf numFmtId="0" fontId="17" fillId="0" borderId="10" xfId="67" applyFont="1" applyBorder="1" applyAlignment="1">
      <alignment horizontal="left" vertical="center"/>
      <protection/>
    </xf>
    <xf numFmtId="168" fontId="4" fillId="34" borderId="14" xfId="0" applyNumberFormat="1" applyFont="1" applyFill="1" applyBorder="1" applyAlignment="1">
      <alignment horizontal="right" vertical="center"/>
    </xf>
    <xf numFmtId="168" fontId="4" fillId="34" borderId="14" xfId="0" applyNumberFormat="1" applyFont="1" applyFill="1" applyBorder="1" applyAlignment="1">
      <alignment/>
    </xf>
    <xf numFmtId="169" fontId="5" fillId="34" borderId="14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/>
    </xf>
    <xf numFmtId="3" fontId="0" fillId="0" borderId="0" xfId="0" applyNumberFormat="1" applyAlignment="1">
      <alignment horizontal="right" vertical="center"/>
    </xf>
    <xf numFmtId="17" fontId="4" fillId="0" borderId="0" xfId="54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/>
    </xf>
    <xf numFmtId="0" fontId="5" fillId="0" borderId="10" xfId="64" applyFont="1" applyFill="1" applyBorder="1" applyAlignment="1">
      <alignment horizontal="left" vertical="center"/>
      <protection/>
    </xf>
    <xf numFmtId="168" fontId="4" fillId="35" borderId="10" xfId="0" applyNumberFormat="1" applyFont="1" applyFill="1" applyBorder="1" applyAlignment="1">
      <alignment horizontal="right" vertical="center"/>
    </xf>
    <xf numFmtId="168" fontId="0" fillId="0" borderId="0" xfId="0" applyNumberFormat="1" applyAlignment="1">
      <alignment/>
    </xf>
    <xf numFmtId="0" fontId="0" fillId="0" borderId="0" xfId="54" applyAlignment="1">
      <alignment horizontal="left" vertical="center" wrapText="1"/>
      <protection/>
    </xf>
    <xf numFmtId="0" fontId="0" fillId="0" borderId="0" xfId="64" applyAlignment="1">
      <alignment horizontal="left" vertical="center"/>
      <protection/>
    </xf>
    <xf numFmtId="0" fontId="0" fillId="0" borderId="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0" fillId="33" borderId="10" xfId="54" applyFont="1" applyFill="1" applyBorder="1" applyAlignment="1">
      <alignment horizontal="center" vertical="center" wrapText="1"/>
      <protection/>
    </xf>
    <xf numFmtId="0" fontId="0" fillId="0" borderId="0" xfId="67" applyAlignment="1">
      <alignment horizontal="left" vertical="center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10" xfId="54" applyFont="1" applyBorder="1" applyAlignment="1">
      <alignment horizontal="left" vertical="center" wrapText="1"/>
      <protection/>
    </xf>
    <xf numFmtId="3" fontId="4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5" fillId="33" borderId="14" xfId="64" applyFont="1" applyFill="1" applyBorder="1" applyAlignment="1">
      <alignment horizontal="left" vertical="center"/>
      <protection/>
    </xf>
    <xf numFmtId="0" fontId="4" fillId="33" borderId="14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 vertical="top"/>
    </xf>
    <xf numFmtId="0" fontId="13" fillId="0" borderId="0" xfId="0" applyFont="1" applyAlignment="1">
      <alignment vertical="top"/>
    </xf>
    <xf numFmtId="0" fontId="4" fillId="33" borderId="16" xfId="0" applyFont="1" applyFill="1" applyBorder="1" applyAlignment="1">
      <alignment/>
    </xf>
    <xf numFmtId="168" fontId="10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33" borderId="14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 vertical="center"/>
    </xf>
    <xf numFmtId="0" fontId="18" fillId="0" borderId="11" xfId="56" applyFont="1" applyBorder="1" applyAlignment="1" applyProtection="1">
      <alignment/>
      <protection/>
    </xf>
    <xf numFmtId="0" fontId="18" fillId="0" borderId="15" xfId="56" applyFont="1" applyBorder="1" applyAlignment="1" applyProtection="1">
      <alignment/>
      <protection/>
    </xf>
    <xf numFmtId="0" fontId="18" fillId="0" borderId="22" xfId="56" applyFont="1" applyBorder="1" applyAlignment="1" applyProtection="1">
      <alignment/>
      <protection/>
    </xf>
    <xf numFmtId="0" fontId="24" fillId="0" borderId="0" xfId="0" applyFont="1" applyAlignment="1">
      <alignment/>
    </xf>
    <xf numFmtId="0" fontId="4" fillId="33" borderId="24" xfId="54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left" vertical="top" wrapText="1"/>
      <protection/>
    </xf>
    <xf numFmtId="0" fontId="5" fillId="33" borderId="14" xfId="0" applyFont="1" applyFill="1" applyBorder="1" applyAlignment="1">
      <alignment horizontal="left" vertical="top" wrapText="1"/>
    </xf>
    <xf numFmtId="0" fontId="4" fillId="33" borderId="10" xfId="55" applyFont="1" applyFill="1" applyBorder="1" applyAlignment="1">
      <alignment horizontal="center" vertical="center" wrapText="1"/>
      <protection/>
    </xf>
    <xf numFmtId="0" fontId="5" fillId="34" borderId="10" xfId="65" applyFont="1" applyFill="1" applyBorder="1" applyAlignment="1">
      <alignment horizontal="left" vertical="center"/>
      <protection/>
    </xf>
    <xf numFmtId="3" fontId="10" fillId="34" borderId="10" xfId="0" applyNumberFormat="1" applyFont="1" applyFill="1" applyBorder="1" applyAlignment="1">
      <alignment horizontal="right" vertical="center"/>
    </xf>
    <xf numFmtId="0" fontId="5" fillId="0" borderId="10" xfId="65" applyFont="1" applyBorder="1" applyAlignment="1">
      <alignment horizontal="left" vertical="center"/>
      <protection/>
    </xf>
    <xf numFmtId="0" fontId="4" fillId="0" borderId="10" xfId="65" applyFont="1" applyFill="1" applyBorder="1" applyAlignment="1">
      <alignment horizontal="left" vertical="center"/>
      <protection/>
    </xf>
    <xf numFmtId="0" fontId="4" fillId="0" borderId="10" xfId="64" applyFont="1" applyBorder="1" applyAlignment="1">
      <alignment horizontal="left" vertical="center"/>
      <protection/>
    </xf>
    <xf numFmtId="0" fontId="5" fillId="0" borderId="14" xfId="65" applyFont="1" applyBorder="1" applyAlignment="1">
      <alignment horizontal="left" vertical="center"/>
      <protection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68" fontId="4" fillId="0" borderId="11" xfId="0" applyNumberFormat="1" applyFont="1" applyBorder="1" applyAlignment="1">
      <alignment horizontal="right" vertical="center"/>
    </xf>
    <xf numFmtId="1" fontId="4" fillId="33" borderId="10" xfId="54" applyNumberFormat="1" applyFont="1" applyFill="1" applyBorder="1" applyAlignment="1">
      <alignment horizontal="center" vertical="center" wrapText="1"/>
      <protection/>
    </xf>
    <xf numFmtId="16" fontId="4" fillId="33" borderId="10" xfId="54" applyNumberFormat="1" applyFont="1" applyFill="1" applyBorder="1" applyAlignment="1">
      <alignment horizontal="center" vertical="center" wrapText="1"/>
      <protection/>
    </xf>
    <xf numFmtId="17" fontId="4" fillId="33" borderId="10" xfId="54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0" borderId="1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17" fillId="0" borderId="12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8" fillId="0" borderId="11" xfId="56" applyFont="1" applyBorder="1" applyAlignment="1" applyProtection="1">
      <alignment/>
      <protection/>
    </xf>
    <xf numFmtId="0" fontId="18" fillId="0" borderId="15" xfId="56" applyFont="1" applyBorder="1" applyAlignment="1" applyProtection="1">
      <alignment/>
      <protection/>
    </xf>
    <xf numFmtId="0" fontId="18" fillId="0" borderId="22" xfId="56" applyFont="1" applyBorder="1" applyAlignment="1" applyProtection="1">
      <alignment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33" borderId="10" xfId="54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vertical="top" wrapText="1"/>
    </xf>
    <xf numFmtId="0" fontId="4" fillId="33" borderId="11" xfId="54" applyFont="1" applyFill="1" applyBorder="1" applyAlignment="1">
      <alignment horizontal="left" vertical="top" wrapText="1"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wrapText="1"/>
    </xf>
    <xf numFmtId="0" fontId="4" fillId="33" borderId="13" xfId="54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4" fillId="33" borderId="16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0" fontId="4" fillId="33" borderId="11" xfId="54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4" fillId="33" borderId="22" xfId="54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wrapText="1"/>
    </xf>
    <xf numFmtId="0" fontId="0" fillId="0" borderId="19" xfId="0" applyBorder="1" applyAlignment="1">
      <alignment vertical="justify" wrapText="1"/>
    </xf>
    <xf numFmtId="0" fontId="0" fillId="0" borderId="0" xfId="0" applyAlignment="1">
      <alignment vertical="justify" wrapText="1"/>
    </xf>
    <xf numFmtId="0" fontId="21" fillId="33" borderId="10" xfId="54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wrapText="1"/>
    </xf>
    <xf numFmtId="0" fontId="14" fillId="0" borderId="19" xfId="0" applyFont="1" applyBorder="1" applyAlignment="1">
      <alignment vertical="justify" wrapText="1"/>
    </xf>
    <xf numFmtId="0" fontId="14" fillId="0" borderId="0" xfId="0" applyFont="1" applyAlignment="1">
      <alignment vertical="justify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33" borderId="16" xfId="54" applyFont="1" applyFill="1" applyBorder="1" applyAlignment="1">
      <alignment horizontal="center" vertical="center" wrapText="1"/>
      <protection/>
    </xf>
    <xf numFmtId="0" fontId="22" fillId="0" borderId="16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1" fillId="33" borderId="11" xfId="54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1" fillId="0" borderId="0" xfId="54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wrapText="1"/>
    </xf>
    <xf numFmtId="0" fontId="4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13" fillId="0" borderId="12" xfId="0" applyFont="1" applyBorder="1" applyAlignment="1">
      <alignment vertical="top" wrapText="1"/>
    </xf>
    <xf numFmtId="0" fontId="4" fillId="33" borderId="14" xfId="54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33" borderId="12" xfId="54" applyFont="1" applyFill="1" applyBorder="1" applyAlignment="1">
      <alignment horizontal="left" vertical="top" wrapText="1"/>
      <protection/>
    </xf>
    <xf numFmtId="0" fontId="0" fillId="33" borderId="16" xfId="0" applyFill="1" applyBorder="1" applyAlignment="1">
      <alignment vertical="top" wrapText="1"/>
    </xf>
    <xf numFmtId="0" fontId="4" fillId="0" borderId="14" xfId="0" applyFont="1" applyBorder="1" applyAlignment="1">
      <alignment wrapText="1"/>
    </xf>
    <xf numFmtId="0" fontId="7" fillId="0" borderId="1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54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14" fillId="0" borderId="19" xfId="65" applyFont="1" applyBorder="1" applyAlignment="1">
      <alignment horizontal="left" vertical="top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adings" xfId="54"/>
    <cellStyle name="Headings_Sheet1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ow_CategoryHeadings" xfId="63"/>
    <cellStyle name="Row_Headings" xfId="64"/>
    <cellStyle name="Row_Headings_Sheet1" xfId="65"/>
    <cellStyle name="Source" xfId="66"/>
    <cellStyle name="Table_Name" xfId="67"/>
    <cellStyle name="Title" xfId="68"/>
    <cellStyle name="Total" xfId="69"/>
    <cellStyle name="Warning Text" xfId="70"/>
    <cellStyle name="Warnings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Living Arrangements by Age (Wandsworth)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775"/>
          <c:w val="0.653"/>
          <c:h val="0.861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'Living Arrangements'!$A$33</c:f>
              <c:strCache>
                <c:ptCount val="1"/>
                <c:pt idx="0">
                  <c:v>Not living in a couple: Widowed or surviving partner from a same-sex civil partnership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Arrangements'!$B$33:$R$33</c:f>
              <c:numCache/>
            </c:numRef>
          </c:val>
        </c:ser>
        <c:ser>
          <c:idx val="5"/>
          <c:order val="1"/>
          <c:tx>
            <c:strRef>
              <c:f>'Living Arrangements'!$A$32</c:f>
              <c:strCache>
                <c:ptCount val="1"/>
                <c:pt idx="0">
                  <c:v>Not living in a couple: Divorced or formerly in a same-sex civil partnership which is now legally dissolved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Arrangements'!$B$32:$R$32</c:f>
              <c:numCache/>
            </c:numRef>
          </c:val>
        </c:ser>
        <c:ser>
          <c:idx val="4"/>
          <c:order val="2"/>
          <c:tx>
            <c:strRef>
              <c:f>'Living Arrangements'!$A$31</c:f>
              <c:strCache>
                <c:ptCount val="1"/>
                <c:pt idx="0">
                  <c:v>Not living in a couple: Separated (but still legally married or still legally in a same-sex civil partnership)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Arrangements'!$B$31:$R$31</c:f>
              <c:numCache/>
            </c:numRef>
          </c:val>
        </c:ser>
        <c:ser>
          <c:idx val="3"/>
          <c:order val="3"/>
          <c:tx>
            <c:strRef>
              <c:f>'Living Arrangements'!$A$30</c:f>
              <c:strCache>
                <c:ptCount val="1"/>
                <c:pt idx="0">
                  <c:v>Not living in a couple: Married or in a registered same-sex civil partnership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Arrangements'!$B$30:$R$30</c:f>
              <c:numCache/>
            </c:numRef>
          </c:val>
        </c:ser>
        <c:ser>
          <c:idx val="2"/>
          <c:order val="4"/>
          <c:tx>
            <c:strRef>
              <c:f>'Living Arrangements'!$A$29</c:f>
              <c:strCache>
                <c:ptCount val="1"/>
                <c:pt idx="0">
                  <c:v>Not living in a couple: Single (never married or never registered a same-sex civil partnership)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Arrangements'!$B$29:$R$29</c:f>
              <c:numCache/>
            </c:numRef>
          </c:val>
        </c:ser>
        <c:ser>
          <c:idx val="1"/>
          <c:order val="5"/>
          <c:tx>
            <c:strRef>
              <c:f>'Living Arrangements'!$A$27</c:f>
              <c:strCache>
                <c:ptCount val="1"/>
                <c:pt idx="0">
                  <c:v>Living in a couple: Cohabiting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Arrangements'!$B$27:$R$27</c:f>
              <c:numCache/>
            </c:numRef>
          </c:val>
        </c:ser>
        <c:ser>
          <c:idx val="0"/>
          <c:order val="6"/>
          <c:tx>
            <c:strRef>
              <c:f>'Living Arrangements'!$A$26</c:f>
              <c:strCache>
                <c:ptCount val="1"/>
                <c:pt idx="0">
                  <c:v>Living in a couple: Married or in a registered same-sex civil partnership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Arrangements'!$B$26:$R$26</c:f>
              <c:numCache/>
            </c:numRef>
          </c:val>
        </c:ser>
        <c:overlap val="100"/>
        <c:axId val="46977826"/>
        <c:axId val="6731963"/>
      </c:barChart>
      <c:catAx>
        <c:axId val="46977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31963"/>
        <c:crosses val="autoZero"/>
        <c:auto val="1"/>
        <c:lblOffset val="100"/>
        <c:tickLblSkip val="1"/>
        <c:noMultiLvlLbl val="0"/>
      </c:catAx>
      <c:valAx>
        <c:axId val="6731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7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5"/>
          <c:y val="0.228"/>
          <c:w val="0.33225"/>
          <c:h val="0.5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Age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475"/>
          <c:w val="0.71825"/>
          <c:h val="0.847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(1)'!$BA$28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(1)'!$BB$28:$BE$28</c:f>
              <c:numCache/>
            </c:numRef>
          </c:val>
        </c:ser>
        <c:ser>
          <c:idx val="4"/>
          <c:order val="1"/>
          <c:tx>
            <c:strRef>
              <c:f>'Tenure (1)'!$BA$27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(1)'!$BB$27:$BE$27</c:f>
              <c:numCache/>
            </c:numRef>
          </c:val>
        </c:ser>
        <c:ser>
          <c:idx val="3"/>
          <c:order val="2"/>
          <c:tx>
            <c:strRef>
              <c:f>'Tenure (1)'!$BA$25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(1)'!$BB$25:$BE$25</c:f>
              <c:numCache/>
            </c:numRef>
          </c:val>
        </c:ser>
        <c:ser>
          <c:idx val="2"/>
          <c:order val="3"/>
          <c:tx>
            <c:strRef>
              <c:f>'Tenure (1)'!$BA$24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(1)'!$BB$24:$BE$24</c:f>
              <c:numCache/>
            </c:numRef>
          </c:val>
        </c:ser>
        <c:ser>
          <c:idx val="1"/>
          <c:order val="4"/>
          <c:tx>
            <c:strRef>
              <c:f>'Tenure (1)'!$BA$22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(1)'!$BB$22:$BE$22</c:f>
              <c:numCache/>
            </c:numRef>
          </c:val>
        </c:ser>
        <c:ser>
          <c:idx val="0"/>
          <c:order val="5"/>
          <c:tx>
            <c:strRef>
              <c:f>'Tenure (1)'!$BA$21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(1)'!$BB$21:$BE$21</c:f>
              <c:numCache/>
            </c:numRef>
          </c:val>
        </c:ser>
        <c:overlap val="100"/>
        <c:axId val="54914864"/>
        <c:axId val="42804593"/>
      </c:barChart>
      <c:catAx>
        <c:axId val="54914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04593"/>
        <c:crosses val="autoZero"/>
        <c:auto val="1"/>
        <c:lblOffset val="100"/>
        <c:tickLblSkip val="1"/>
        <c:noMultiLvlLbl val="0"/>
      </c:catAx>
      <c:valAx>
        <c:axId val="42804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14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3775"/>
          <c:w val="0.26475"/>
          <c:h val="0.3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Number of Rooms (Wandsworth)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425"/>
          <c:w val="0.741"/>
          <c:h val="0.835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(1)'!$BH$28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(1)'!$BI$28:$BP$28</c:f>
              <c:numCache/>
            </c:numRef>
          </c:val>
        </c:ser>
        <c:ser>
          <c:idx val="4"/>
          <c:order val="1"/>
          <c:tx>
            <c:strRef>
              <c:f>'Tenure (1)'!$BH$27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(1)'!$BI$27:$BP$27</c:f>
              <c:numCache/>
            </c:numRef>
          </c:val>
        </c:ser>
        <c:ser>
          <c:idx val="3"/>
          <c:order val="2"/>
          <c:tx>
            <c:strRef>
              <c:f>'Tenure (1)'!$BH$25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(1)'!$BI$25:$BP$25</c:f>
              <c:numCache/>
            </c:numRef>
          </c:val>
        </c:ser>
        <c:ser>
          <c:idx val="2"/>
          <c:order val="3"/>
          <c:tx>
            <c:strRef>
              <c:f>'Tenure (1)'!$BH$24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(1)'!$BI$24:$BP$24</c:f>
              <c:numCache/>
            </c:numRef>
          </c:val>
        </c:ser>
        <c:ser>
          <c:idx val="1"/>
          <c:order val="4"/>
          <c:tx>
            <c:strRef>
              <c:f>'Tenure (1)'!$BH$22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(1)'!$BI$22:$BP$22</c:f>
              <c:numCache/>
            </c:numRef>
          </c:val>
        </c:ser>
        <c:ser>
          <c:idx val="0"/>
          <c:order val="5"/>
          <c:tx>
            <c:strRef>
              <c:f>'Tenure (1)'!$BH$21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(1)'!$BI$21:$BP$21</c:f>
              <c:numCache/>
            </c:numRef>
          </c:val>
        </c:ser>
        <c:overlap val="100"/>
        <c:axId val="19588798"/>
        <c:axId val="53327783"/>
      </c:barChart>
      <c:catAx>
        <c:axId val="19588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Rooms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27783"/>
        <c:crosses val="autoZero"/>
        <c:auto val="1"/>
        <c:lblOffset val="100"/>
        <c:tickLblSkip val="1"/>
        <c:noMultiLvlLbl val="0"/>
      </c:catAx>
      <c:valAx>
        <c:axId val="53327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8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37125"/>
          <c:w val="0.242"/>
          <c:h val="0.3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Number of Bedrooms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78"/>
          <c:w val="0.71775"/>
          <c:h val="0.794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(1)'!$BS$28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(1)'!$BT$28:$BX$28</c:f>
              <c:numCache/>
            </c:numRef>
          </c:val>
        </c:ser>
        <c:ser>
          <c:idx val="4"/>
          <c:order val="1"/>
          <c:tx>
            <c:strRef>
              <c:f>'Tenure (1)'!$BS$27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(1)'!$BT$27:$BX$27</c:f>
              <c:numCache/>
            </c:numRef>
          </c:val>
        </c:ser>
        <c:ser>
          <c:idx val="3"/>
          <c:order val="2"/>
          <c:tx>
            <c:strRef>
              <c:f>'Tenure (1)'!$BS$25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(1)'!$BT$25:$BX$25</c:f>
              <c:numCache/>
            </c:numRef>
          </c:val>
        </c:ser>
        <c:ser>
          <c:idx val="2"/>
          <c:order val="3"/>
          <c:tx>
            <c:strRef>
              <c:f>'Tenure (1)'!$BS$24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(1)'!$BT$24:$BX$24</c:f>
              <c:numCache/>
            </c:numRef>
          </c:val>
        </c:ser>
        <c:ser>
          <c:idx val="1"/>
          <c:order val="4"/>
          <c:tx>
            <c:strRef>
              <c:f>'Tenure (1)'!$BS$22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(1)'!$BT$22:$BX$22</c:f>
              <c:numCache/>
            </c:numRef>
          </c:val>
        </c:ser>
        <c:ser>
          <c:idx val="0"/>
          <c:order val="5"/>
          <c:tx>
            <c:strRef>
              <c:f>'Tenure (1)'!$BS$21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(1)'!$BT$21:$BX$21</c:f>
              <c:numCache/>
            </c:numRef>
          </c:val>
        </c:ser>
        <c:overlap val="100"/>
        <c:axId val="22172540"/>
        <c:axId val="19807565"/>
      </c:barChart>
      <c:catAx>
        <c:axId val="22172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Bedrooms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07565"/>
        <c:crosses val="autoZero"/>
        <c:auto val="1"/>
        <c:lblOffset val="100"/>
        <c:tickLblSkip val="1"/>
        <c:noMultiLvlLbl val="0"/>
      </c:catAx>
      <c:valAx>
        <c:axId val="19807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2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34725"/>
          <c:w val="0.26575"/>
          <c:h val="0.3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Accommodation Type (Wandsworth)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875"/>
          <c:w val="0.755"/>
          <c:h val="0.841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(1)'!$CA$31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(1)'!$CB$31:$CI$31</c:f>
              <c:numCache/>
            </c:numRef>
          </c:val>
        </c:ser>
        <c:ser>
          <c:idx val="4"/>
          <c:order val="1"/>
          <c:tx>
            <c:strRef>
              <c:f>'Tenure (1)'!$CA$30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(1)'!$CB$30:$CI$30</c:f>
              <c:numCache/>
            </c:numRef>
          </c:val>
        </c:ser>
        <c:ser>
          <c:idx val="3"/>
          <c:order val="2"/>
          <c:tx>
            <c:strRef>
              <c:f>'Tenure (1)'!$CA$28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(1)'!$CB$28:$CI$28</c:f>
              <c:numCache/>
            </c:numRef>
          </c:val>
        </c:ser>
        <c:ser>
          <c:idx val="2"/>
          <c:order val="3"/>
          <c:tx>
            <c:strRef>
              <c:f>'Tenure (1)'!$CA$27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(1)'!$CB$27:$CI$27</c:f>
              <c:numCache/>
            </c:numRef>
          </c:val>
        </c:ser>
        <c:ser>
          <c:idx val="1"/>
          <c:order val="4"/>
          <c:tx>
            <c:strRef>
              <c:f>'Tenure (1)'!$CA$25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(1)'!$CB$25:$CI$25</c:f>
              <c:numCache/>
            </c:numRef>
          </c:val>
        </c:ser>
        <c:ser>
          <c:idx val="0"/>
          <c:order val="5"/>
          <c:tx>
            <c:strRef>
              <c:f>'Tenure (1)'!$CA$24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(1)'!$CB$24:$CI$24</c:f>
              <c:numCache/>
            </c:numRef>
          </c:val>
        </c:ser>
        <c:overlap val="100"/>
        <c:axId val="56171754"/>
        <c:axId val="59144163"/>
      </c:barChart>
      <c:catAx>
        <c:axId val="5617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44163"/>
        <c:crosses val="autoZero"/>
        <c:auto val="1"/>
        <c:lblOffset val="100"/>
        <c:tickLblSkip val="1"/>
        <c:noMultiLvlLbl val="0"/>
      </c:catAx>
      <c:valAx>
        <c:axId val="59144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71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2845"/>
          <c:w val="0.2285"/>
          <c:h val="0.3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Household Type (Wandsworth)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0825"/>
          <c:w val="0.753"/>
          <c:h val="0.867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(1)'!$CL$33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(1)'!$CM$33:$CW$33</c:f>
              <c:numCache/>
            </c:numRef>
          </c:val>
        </c:ser>
        <c:ser>
          <c:idx val="4"/>
          <c:order val="1"/>
          <c:tx>
            <c:strRef>
              <c:f>'Tenure (1)'!$CL$32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(1)'!$CM$32:$CW$32</c:f>
              <c:numCache/>
            </c:numRef>
          </c:val>
        </c:ser>
        <c:ser>
          <c:idx val="3"/>
          <c:order val="2"/>
          <c:tx>
            <c:strRef>
              <c:f>'Tenure (1)'!$CL$30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(1)'!$CM$30:$CW$30</c:f>
              <c:numCache/>
            </c:numRef>
          </c:val>
        </c:ser>
        <c:ser>
          <c:idx val="2"/>
          <c:order val="3"/>
          <c:tx>
            <c:strRef>
              <c:f>'Tenure (1)'!$CL$29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(1)'!$CM$29:$CW$29</c:f>
              <c:numCache/>
            </c:numRef>
          </c:val>
        </c:ser>
        <c:ser>
          <c:idx val="1"/>
          <c:order val="4"/>
          <c:tx>
            <c:strRef>
              <c:f>'Tenure (1)'!$CL$27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(1)'!$CM$27:$CW$27</c:f>
              <c:numCache/>
            </c:numRef>
          </c:val>
        </c:ser>
        <c:ser>
          <c:idx val="0"/>
          <c:order val="5"/>
          <c:tx>
            <c:strRef>
              <c:f>'Tenure (1)'!$CL$26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(1)'!$CM$26:$CW$26</c:f>
              <c:numCache/>
            </c:numRef>
          </c:val>
        </c:ser>
        <c:overlap val="100"/>
        <c:axId val="30676616"/>
        <c:axId val="63251689"/>
      </c:barChart>
      <c:catAx>
        <c:axId val="30676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51689"/>
        <c:crosses val="autoZero"/>
        <c:auto val="1"/>
        <c:lblOffset val="100"/>
        <c:tickLblSkip val="1"/>
        <c:noMultiLvlLbl val="0"/>
      </c:catAx>
      <c:valAx>
        <c:axId val="632516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6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13025"/>
          <c:w val="0.2305"/>
          <c:h val="0.4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Household Size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3"/>
          <c:w val="0.71725"/>
          <c:h val="0.853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(1)'!$CZ$28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(1)'!$DA$28:$DF$28</c:f>
              <c:numCache/>
            </c:numRef>
          </c:val>
        </c:ser>
        <c:ser>
          <c:idx val="4"/>
          <c:order val="1"/>
          <c:tx>
            <c:strRef>
              <c:f>'Tenure (1)'!$CZ$27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(1)'!$DA$27:$DF$27</c:f>
              <c:numCache/>
            </c:numRef>
          </c:val>
        </c:ser>
        <c:ser>
          <c:idx val="3"/>
          <c:order val="2"/>
          <c:tx>
            <c:strRef>
              <c:f>'Tenure (1)'!$CZ$25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(1)'!$DA$25:$DF$25</c:f>
              <c:numCache/>
            </c:numRef>
          </c:val>
        </c:ser>
        <c:ser>
          <c:idx val="2"/>
          <c:order val="3"/>
          <c:tx>
            <c:strRef>
              <c:f>'Tenure (1)'!$CZ$24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(1)'!$DA$24:$DF$24</c:f>
              <c:numCache/>
            </c:numRef>
          </c:val>
        </c:ser>
        <c:ser>
          <c:idx val="1"/>
          <c:order val="4"/>
          <c:tx>
            <c:strRef>
              <c:f>'Tenure (1)'!$CZ$22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(1)'!$DA$22:$DF$22</c:f>
              <c:numCache/>
            </c:numRef>
          </c:val>
        </c:ser>
        <c:ser>
          <c:idx val="0"/>
          <c:order val="5"/>
          <c:tx>
            <c:strRef>
              <c:f>'Tenure (1)'!$CZ$21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(1)'!$DA$21:$DF$21</c:f>
              <c:numCache/>
            </c:numRef>
          </c:val>
        </c:ser>
        <c:overlap val="100"/>
        <c:axId val="16965590"/>
        <c:axId val="19226079"/>
      </c:barChart>
      <c:catAx>
        <c:axId val="16965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26079"/>
        <c:crosses val="autoZero"/>
        <c:auto val="1"/>
        <c:lblOffset val="100"/>
        <c:tickLblSkip val="1"/>
        <c:noMultiLvlLbl val="0"/>
      </c:catAx>
      <c:valAx>
        <c:axId val="19226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65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35475"/>
          <c:w val="0.266"/>
          <c:h val="0.3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Household Composition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55"/>
          <c:w val="0.686"/>
          <c:h val="0.859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(1)'!$DW$22</c:f>
              <c:strCache>
                <c:ptCount val="1"/>
                <c:pt idx="0">
                  <c:v>Other household types: 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(1)'!$DX$22:$EH$22</c:f>
              <c:numCache/>
            </c:numRef>
          </c:val>
        </c:ser>
        <c:ser>
          <c:idx val="4"/>
          <c:order val="1"/>
          <c:tx>
            <c:strRef>
              <c:f>'Tenure (1)'!$DW$19</c:f>
              <c:strCache>
                <c:ptCount val="1"/>
                <c:pt idx="0">
                  <c:v>One family only: Lone parent: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(1)'!$DX$19:$EH$19</c:f>
              <c:numCache/>
            </c:numRef>
          </c:val>
        </c:ser>
        <c:ser>
          <c:idx val="3"/>
          <c:order val="2"/>
          <c:tx>
            <c:strRef>
              <c:f>'Tenure (1)'!$DW$15</c:f>
              <c:strCache>
                <c:ptCount val="1"/>
                <c:pt idx="0">
                  <c:v>One family only: Cohabiting couple: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(1)'!$DX$15:$EH$15</c:f>
              <c:numCache/>
            </c:numRef>
          </c:val>
        </c:ser>
        <c:ser>
          <c:idx val="2"/>
          <c:order val="3"/>
          <c:tx>
            <c:strRef>
              <c:f>'Tenure (1)'!$DW$11</c:f>
              <c:strCache>
                <c:ptCount val="1"/>
                <c:pt idx="0">
                  <c:v>One family only: Married or same-sex civil partnership couple: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(1)'!$DX$11:$EH$11</c:f>
              <c:numCache/>
            </c:numRef>
          </c:val>
        </c:ser>
        <c:ser>
          <c:idx val="1"/>
          <c:order val="4"/>
          <c:tx>
            <c:strRef>
              <c:f>'Tenure (1)'!$DW$10</c:f>
              <c:strCache>
                <c:ptCount val="1"/>
                <c:pt idx="0">
                  <c:v>One family only: All aged 65 and over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(1)'!$DX$10:$EH$10</c:f>
              <c:numCache/>
            </c:numRef>
          </c:val>
        </c:ser>
        <c:ser>
          <c:idx val="0"/>
          <c:order val="5"/>
          <c:tx>
            <c:strRef>
              <c:f>'Tenure (1)'!$DW$6</c:f>
              <c:strCache>
                <c:ptCount val="1"/>
                <c:pt idx="0">
                  <c:v>One person household: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(1)'!$DX$6:$EH$6</c:f>
              <c:numCache/>
            </c:numRef>
          </c:val>
        </c:ser>
        <c:overlap val="100"/>
        <c:axId val="48612436"/>
        <c:axId val="27981893"/>
      </c:barChart>
      <c:catAx>
        <c:axId val="48612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81893"/>
        <c:crosses val="autoZero"/>
        <c:auto val="1"/>
        <c:lblOffset val="100"/>
        <c:tickLblSkip val="1"/>
        <c:noMultiLvlLbl val="0"/>
      </c:catAx>
      <c:valAx>
        <c:axId val="27981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2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75"/>
          <c:y val="0.29275"/>
          <c:w val="0.2975"/>
          <c:h val="0.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Ethnic Group (Wandsworth)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15"/>
          <c:w val="0.78475"/>
          <c:h val="0.849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'Tenure (1)'!$EW$26</c:f>
              <c:strCache>
                <c:ptCount val="1"/>
                <c:pt idx="0">
                  <c:v>Other ethnic group: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(1)'!$EX$3:$FF$5</c:f>
              <c:multiLvlStrCache/>
            </c:multiLvlStrRef>
          </c:cat>
          <c:val>
            <c:numRef>
              <c:f>'Tenure (1)'!$EX$26:$FF$26</c:f>
              <c:numCache/>
            </c:numRef>
          </c:val>
        </c:ser>
        <c:ser>
          <c:idx val="3"/>
          <c:order val="1"/>
          <c:tx>
            <c:strRef>
              <c:f>'Tenure (1)'!$EW$22</c:f>
              <c:strCache>
                <c:ptCount val="1"/>
                <c:pt idx="0">
                  <c:v>Black/African/Caribbean/Black British: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(1)'!$EX$3:$FF$5</c:f>
              <c:multiLvlStrCache/>
            </c:multiLvlStrRef>
          </c:cat>
          <c:val>
            <c:numRef>
              <c:f>'Tenure (1)'!$EX$22:$FF$22</c:f>
              <c:numCache/>
            </c:numRef>
          </c:val>
        </c:ser>
        <c:ser>
          <c:idx val="2"/>
          <c:order val="2"/>
          <c:tx>
            <c:strRef>
              <c:f>'Tenure (1)'!$EW$16</c:f>
              <c:strCache>
                <c:ptCount val="1"/>
                <c:pt idx="0">
                  <c:v>Asian/Asian British: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(1)'!$EX$3:$FF$5</c:f>
              <c:multiLvlStrCache/>
            </c:multiLvlStrRef>
          </c:cat>
          <c:val>
            <c:numRef>
              <c:f>'Tenure (1)'!$EX$16:$FF$16</c:f>
              <c:numCache/>
            </c:numRef>
          </c:val>
        </c:ser>
        <c:ser>
          <c:idx val="1"/>
          <c:order val="3"/>
          <c:tx>
            <c:strRef>
              <c:f>'Tenure (1)'!$EW$11</c:f>
              <c:strCache>
                <c:ptCount val="1"/>
                <c:pt idx="0">
                  <c:v>Mixed/multiple ethnic group: 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(1)'!$EX$3:$FF$5</c:f>
              <c:multiLvlStrCache/>
            </c:multiLvlStrRef>
          </c:cat>
          <c:val>
            <c:numRef>
              <c:f>'Tenure (1)'!$EX$11:$FF$11</c:f>
              <c:numCache/>
            </c:numRef>
          </c:val>
        </c:ser>
        <c:ser>
          <c:idx val="0"/>
          <c:order val="4"/>
          <c:tx>
            <c:strRef>
              <c:f>'Tenure (1)'!$EW$6</c:f>
              <c:strCache>
                <c:ptCount val="1"/>
                <c:pt idx="0">
                  <c:v>White: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(1)'!$EX$3:$FF$5</c:f>
              <c:multiLvlStrCache/>
            </c:multiLvlStrRef>
          </c:cat>
          <c:val>
            <c:numRef>
              <c:f>'Tenure (1)'!$EX$6:$FF$6</c:f>
              <c:numCache/>
            </c:numRef>
          </c:val>
        </c:ser>
        <c:overlap val="100"/>
        <c:axId val="28220290"/>
        <c:axId val="31319451"/>
      </c:barChart>
      <c:catAx>
        <c:axId val="2822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19451"/>
        <c:crosses val="autoZero"/>
        <c:auto val="1"/>
        <c:lblOffset val="100"/>
        <c:tickLblSkip val="1"/>
        <c:noMultiLvlLbl val="0"/>
      </c:catAx>
      <c:valAx>
        <c:axId val="31319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20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344"/>
          <c:w val="0.199"/>
          <c:h val="0.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NS-SeC (Wandsworth)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825"/>
          <c:w val="0.65"/>
          <c:h val="0.862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'Tenure (1)'!$FI$45</c:f>
              <c:strCache>
                <c:ptCount val="1"/>
                <c:pt idx="0">
                  <c:v>Not classified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(1)'!$FJ$45:$FR$45</c:f>
              <c:numCache/>
            </c:numRef>
          </c:val>
        </c:ser>
        <c:ser>
          <c:idx val="7"/>
          <c:order val="1"/>
          <c:tx>
            <c:strRef>
              <c:f>'Tenure (1)'!$FI$42</c:f>
              <c:strCache>
                <c:ptCount val="1"/>
                <c:pt idx="0">
                  <c:v>8. Never worked and long-term unemployed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(1)'!$FJ$42:$FR$42</c:f>
              <c:numCache/>
            </c:numRef>
          </c:val>
        </c:ser>
        <c:ser>
          <c:idx val="6"/>
          <c:order val="2"/>
          <c:tx>
            <c:strRef>
              <c:f>'Tenure (1)'!$FI$41</c:f>
              <c:strCache>
                <c:ptCount val="1"/>
                <c:pt idx="0">
                  <c:v>7. Routine occupations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(1)'!$FJ$41:$FR$41</c:f>
              <c:numCache/>
            </c:numRef>
          </c:val>
        </c:ser>
        <c:ser>
          <c:idx val="5"/>
          <c:order val="3"/>
          <c:tx>
            <c:strRef>
              <c:f>'Tenure (1)'!$FI$40</c:f>
              <c:strCache>
                <c:ptCount val="1"/>
                <c:pt idx="0">
                  <c:v>6. Semi-routine occupations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(1)'!$FJ$40:$FR$40</c:f>
              <c:numCache/>
            </c:numRef>
          </c:val>
        </c:ser>
        <c:ser>
          <c:idx val="4"/>
          <c:order val="4"/>
          <c:tx>
            <c:strRef>
              <c:f>'Tenure (1)'!$FI$39</c:f>
              <c:strCache>
                <c:ptCount val="1"/>
                <c:pt idx="0">
                  <c:v>5. Lower supervisory and technical occupations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(1)'!$FJ$39:$FR$39</c:f>
              <c:numCache/>
            </c:numRef>
          </c:val>
        </c:ser>
        <c:ser>
          <c:idx val="3"/>
          <c:order val="5"/>
          <c:tx>
            <c:strRef>
              <c:f>'Tenure (1)'!$FI$38</c:f>
              <c:strCache>
                <c:ptCount val="1"/>
                <c:pt idx="0">
                  <c:v>4. Small employers and own account workers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(1)'!$FJ$38:$FR$38</c:f>
              <c:numCache/>
            </c:numRef>
          </c:val>
        </c:ser>
        <c:ser>
          <c:idx val="2"/>
          <c:order val="6"/>
          <c:tx>
            <c:strRef>
              <c:f>'Tenure (1)'!$FI$37</c:f>
              <c:strCache>
                <c:ptCount val="1"/>
                <c:pt idx="0">
                  <c:v>3. Intermediate occupations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(1)'!$FJ$37:$FR$37</c:f>
              <c:numCache/>
            </c:numRef>
          </c:val>
        </c:ser>
        <c:ser>
          <c:idx val="1"/>
          <c:order val="7"/>
          <c:tx>
            <c:strRef>
              <c:f>'Tenure (1)'!$FI$36</c:f>
              <c:strCache>
                <c:ptCount val="1"/>
                <c:pt idx="0">
                  <c:v>2. Lower managerial, administrative and professional occupations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(1)'!$FJ$36:$FR$36</c:f>
              <c:numCache/>
            </c:numRef>
          </c:val>
        </c:ser>
        <c:ser>
          <c:idx val="0"/>
          <c:order val="8"/>
          <c:tx>
            <c:strRef>
              <c:f>'Tenure (1)'!$FI$33</c:f>
              <c:strCache>
                <c:ptCount val="1"/>
                <c:pt idx="0">
                  <c:v>1. Higher managerial, administrative and professional occupations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(1)'!$FJ$33:$FR$33</c:f>
              <c:numCache/>
            </c:numRef>
          </c:val>
        </c:ser>
        <c:overlap val="100"/>
        <c:axId val="4499680"/>
        <c:axId val="58495841"/>
      </c:barChart>
      <c:catAx>
        <c:axId val="449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95841"/>
        <c:crosses val="autoZero"/>
        <c:auto val="1"/>
        <c:lblOffset val="100"/>
        <c:tickLblSkip val="1"/>
        <c:noMultiLvlLbl val="0"/>
      </c:catAx>
      <c:valAx>
        <c:axId val="58495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9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75"/>
          <c:y val="0.09425"/>
          <c:w val="0.33225"/>
          <c:h val="0.7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Economic Activity (Wandsworth)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8075"/>
          <c:w val="0.78625"/>
          <c:h val="0.861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'Tenure (1)'!$GS$46</c:f>
              <c:strCache>
                <c:ptCount val="1"/>
                <c:pt idx="0">
                  <c:v>Economically inactive: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(1)'!$GT$46:$HB$46</c:f>
              <c:numCache/>
            </c:numRef>
          </c:val>
        </c:ser>
        <c:ser>
          <c:idx val="1"/>
          <c:order val="1"/>
          <c:tx>
            <c:strRef>
              <c:f>'Tenure (1)'!$GS$43</c:f>
              <c:strCache>
                <c:ptCount val="1"/>
                <c:pt idx="0">
                  <c:v>Economically active: Unemployed: 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(1)'!$GT$43:$HB$43</c:f>
              <c:numCache/>
            </c:numRef>
          </c:val>
        </c:ser>
        <c:ser>
          <c:idx val="0"/>
          <c:order val="2"/>
          <c:tx>
            <c:strRef>
              <c:f>'Tenure (1)'!$GS$35</c:f>
              <c:strCache>
                <c:ptCount val="1"/>
                <c:pt idx="0">
                  <c:v>Economically active: In employment: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(1)'!$GT$35:$HB$35</c:f>
              <c:numCache/>
            </c:numRef>
          </c:val>
        </c:ser>
        <c:overlap val="100"/>
        <c:axId val="22248430"/>
        <c:axId val="20794135"/>
      </c:barChart>
      <c:catAx>
        <c:axId val="22248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94135"/>
        <c:crosses val="autoZero"/>
        <c:auto val="1"/>
        <c:lblOffset val="100"/>
        <c:tickLblSkip val="1"/>
        <c:noMultiLvlLbl val="0"/>
      </c:catAx>
      <c:valAx>
        <c:axId val="20794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48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75"/>
          <c:y val="0.39925"/>
          <c:w val="0.1975"/>
          <c:h val="0.1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Living Arrangements by Age (Wandsworth)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125"/>
          <c:w val="0.9345"/>
          <c:h val="0.86275"/>
        </c:manualLayout>
      </c:layout>
      <c:barChart>
        <c:barDir val="col"/>
        <c:grouping val="percentStacked"/>
        <c:varyColors val="0"/>
        <c:ser>
          <c:idx val="15"/>
          <c:order val="0"/>
          <c:tx>
            <c:strRef>
              <c:f>'Living Arrangements'!$Q$46</c:f>
              <c:strCache>
                <c:ptCount val="1"/>
                <c:pt idx="0">
                  <c:v>85+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Arrangements'!$Q$48:$Q$49,'Living Arrangements'!$Q$51:$Q$55)</c:f>
              <c:numCache/>
            </c:numRef>
          </c:val>
        </c:ser>
        <c:ser>
          <c:idx val="14"/>
          <c:order val="1"/>
          <c:tx>
            <c:strRef>
              <c:f>'Living Arrangements'!$P$46</c:f>
              <c:strCache>
                <c:ptCount val="1"/>
                <c:pt idx="0">
                  <c:v>80 to 84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Arrangements'!$P$48:$P$49,'Living Arrangements'!$P$51:$P$55)</c:f>
              <c:numCache/>
            </c:numRef>
          </c:val>
        </c:ser>
        <c:ser>
          <c:idx val="13"/>
          <c:order val="2"/>
          <c:tx>
            <c:strRef>
              <c:f>'Living Arrangements'!$O$46</c:f>
              <c:strCache>
                <c:ptCount val="1"/>
                <c:pt idx="0">
                  <c:v>75 to 79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Arrangements'!$O$48:$O$49,'Living Arrangements'!$O$51:$O$55)</c:f>
              <c:numCache/>
            </c:numRef>
          </c:val>
        </c:ser>
        <c:ser>
          <c:idx val="12"/>
          <c:order val="3"/>
          <c:tx>
            <c:strRef>
              <c:f>'Living Arrangements'!$N$46</c:f>
              <c:strCache>
                <c:ptCount val="1"/>
                <c:pt idx="0">
                  <c:v>70 to 74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Arrangements'!$N$48:$N$49,'Living Arrangements'!$N$51:$N$55)</c:f>
              <c:numCache/>
            </c:numRef>
          </c:val>
        </c:ser>
        <c:ser>
          <c:idx val="11"/>
          <c:order val="4"/>
          <c:tx>
            <c:strRef>
              <c:f>'Living Arrangements'!$M$46</c:f>
              <c:strCache>
                <c:ptCount val="1"/>
                <c:pt idx="0">
                  <c:v>65 to 69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Arrangements'!$M$48:$M$49,'Living Arrangements'!$M$51:$M$55)</c:f>
              <c:numCache/>
            </c:numRef>
          </c:val>
        </c:ser>
        <c:ser>
          <c:idx val="10"/>
          <c:order val="5"/>
          <c:tx>
            <c:strRef>
              <c:f>'Living Arrangements'!$L$46</c:f>
              <c:strCache>
                <c:ptCount val="1"/>
                <c:pt idx="0">
                  <c:v>60 to 64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Arrangements'!$L$48:$L$49,'Living Arrangements'!$L$51:$L$55)</c:f>
              <c:numCache/>
            </c:numRef>
          </c:val>
        </c:ser>
        <c:ser>
          <c:idx val="9"/>
          <c:order val="6"/>
          <c:tx>
            <c:strRef>
              <c:f>'Living Arrangements'!$K$46</c:f>
              <c:strCache>
                <c:ptCount val="1"/>
                <c:pt idx="0">
                  <c:v>55 to 59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Arrangements'!$K$48:$K$49,'Living Arrangements'!$K$51:$K$55)</c:f>
              <c:numCache/>
            </c:numRef>
          </c:val>
        </c:ser>
        <c:ser>
          <c:idx val="8"/>
          <c:order val="7"/>
          <c:tx>
            <c:strRef>
              <c:f>'Living Arrangements'!$J$46</c:f>
              <c:strCache>
                <c:ptCount val="1"/>
                <c:pt idx="0">
                  <c:v>50 to 54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Arrangements'!$J$48:$J$49,'Living Arrangements'!$J$51:$J$55)</c:f>
              <c:numCache/>
            </c:numRef>
          </c:val>
        </c:ser>
        <c:ser>
          <c:idx val="7"/>
          <c:order val="8"/>
          <c:tx>
            <c:strRef>
              <c:f>'Living Arrangements'!$I$46</c:f>
              <c:strCache>
                <c:ptCount val="1"/>
                <c:pt idx="0">
                  <c:v>45 to 49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Arrangements'!$I$48:$I$49,'Living Arrangements'!$I$51:$I$55)</c:f>
              <c:numCache/>
            </c:numRef>
          </c:val>
        </c:ser>
        <c:ser>
          <c:idx val="6"/>
          <c:order val="9"/>
          <c:tx>
            <c:strRef>
              <c:f>'Living Arrangements'!$H$46</c:f>
              <c:strCache>
                <c:ptCount val="1"/>
                <c:pt idx="0">
                  <c:v>40 to 44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Arrangements'!$H$48:$H$49,'Living Arrangements'!$H$51:$H$55)</c:f>
              <c:numCache/>
            </c:numRef>
          </c:val>
        </c:ser>
        <c:ser>
          <c:idx val="5"/>
          <c:order val="10"/>
          <c:tx>
            <c:strRef>
              <c:f>'Living Arrangements'!$G$46</c:f>
              <c:strCache>
                <c:ptCount val="1"/>
                <c:pt idx="0">
                  <c:v>35 to 39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Arrangements'!$G$48:$G$49,'Living Arrangements'!$G$51:$G$55)</c:f>
              <c:numCache/>
            </c:numRef>
          </c:val>
        </c:ser>
        <c:ser>
          <c:idx val="4"/>
          <c:order val="11"/>
          <c:tx>
            <c:strRef>
              <c:f>'Living Arrangements'!$F$46</c:f>
              <c:strCache>
                <c:ptCount val="1"/>
                <c:pt idx="0">
                  <c:v>30 to 34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Arrangements'!$F$48:$F$49,'Living Arrangements'!$F$51:$F$55)</c:f>
              <c:numCache/>
            </c:numRef>
          </c:val>
        </c:ser>
        <c:ser>
          <c:idx val="3"/>
          <c:order val="12"/>
          <c:tx>
            <c:strRef>
              <c:f>'Living Arrangements'!$E$46</c:f>
              <c:strCache>
                <c:ptCount val="1"/>
                <c:pt idx="0">
                  <c:v>25 to 29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Arrangements'!$E$48:$E$49,'Living Arrangements'!$E$51:$E$55)</c:f>
              <c:numCache/>
            </c:numRef>
          </c:val>
        </c:ser>
        <c:ser>
          <c:idx val="2"/>
          <c:order val="13"/>
          <c:tx>
            <c:strRef>
              <c:f>'Living Arrangements'!$D$46</c:f>
              <c:strCache>
                <c:ptCount val="1"/>
                <c:pt idx="0">
                  <c:v>20 to 24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Arrangements'!$D$48:$D$49,'Living Arrangements'!$D$51:$D$55)</c:f>
              <c:numCache/>
            </c:numRef>
          </c:val>
        </c:ser>
        <c:ser>
          <c:idx val="1"/>
          <c:order val="14"/>
          <c:tx>
            <c:strRef>
              <c:f>'Living Arrangements'!$C$46</c:f>
              <c:strCache>
                <c:ptCount val="1"/>
                <c:pt idx="0">
                  <c:v>18 to 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Arrangements'!$C$48:$C$49,'Living Arrangements'!$C$51:$C$55)</c:f>
              <c:numCache/>
            </c:numRef>
          </c:val>
        </c:ser>
        <c:ser>
          <c:idx val="0"/>
          <c:order val="15"/>
          <c:tx>
            <c:strRef>
              <c:f>'Living Arrangements'!$B$46</c:f>
              <c:strCache>
                <c:ptCount val="1"/>
                <c:pt idx="0">
                  <c:v>16 to 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Arrangements'!$B$48:$B$49,'Living Arrangements'!$B$51:$B$55)</c:f>
              <c:numCache/>
            </c:numRef>
          </c:val>
        </c:ser>
        <c:overlap val="100"/>
        <c:axId val="20406656"/>
        <c:axId val="63959937"/>
      </c:barChart>
      <c:catAx>
        <c:axId val="2040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59937"/>
        <c:crosses val="autoZero"/>
        <c:auto val="1"/>
        <c:lblOffset val="100"/>
        <c:tickLblSkip val="1"/>
        <c:noMultiLvlLbl val="0"/>
      </c:catAx>
      <c:valAx>
        <c:axId val="63959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06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25"/>
          <c:y val="0.097"/>
          <c:w val="0.0505"/>
          <c:h val="0.6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Economic Activity (Wandsworth)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525"/>
          <c:w val="0.67875"/>
          <c:h val="0.85975"/>
        </c:manualLayout>
      </c:layout>
      <c:barChart>
        <c:barDir val="col"/>
        <c:grouping val="percentStacked"/>
        <c:varyColors val="0"/>
        <c:ser>
          <c:idx val="11"/>
          <c:order val="0"/>
          <c:tx>
            <c:strRef>
              <c:f>'Tenure (1)'!$GS$51</c:f>
              <c:strCache>
                <c:ptCount val="1"/>
                <c:pt idx="0">
                  <c:v>Economically inactive: Other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(1)'!$GT$51:$HB$51</c:f>
              <c:numCache/>
            </c:numRef>
          </c:val>
        </c:ser>
        <c:ser>
          <c:idx val="10"/>
          <c:order val="1"/>
          <c:tx>
            <c:strRef>
              <c:f>'Tenure (1)'!$GS$50</c:f>
              <c:strCache>
                <c:ptCount val="1"/>
                <c:pt idx="0">
                  <c:v>Economically inactive: Long-term sick or disabled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(1)'!$GT$50:$HB$50</c:f>
              <c:numCache/>
            </c:numRef>
          </c:val>
        </c:ser>
        <c:ser>
          <c:idx val="9"/>
          <c:order val="2"/>
          <c:tx>
            <c:strRef>
              <c:f>'Tenure (1)'!$GS$49</c:f>
              <c:strCache>
                <c:ptCount val="1"/>
                <c:pt idx="0">
                  <c:v>Economically inactive: Looking after home or family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(1)'!$GT$49:$HB$49</c:f>
              <c:numCache/>
            </c:numRef>
          </c:val>
        </c:ser>
        <c:ser>
          <c:idx val="8"/>
          <c:order val="3"/>
          <c:tx>
            <c:strRef>
              <c:f>'Tenure (1)'!$GS$48</c:f>
              <c:strCache>
                <c:ptCount val="1"/>
                <c:pt idx="0">
                  <c:v>Economically inactive: Student (including full-time students)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(1)'!$GT$48:$HB$48</c:f>
              <c:numCache/>
            </c:numRef>
          </c:val>
        </c:ser>
        <c:ser>
          <c:idx val="7"/>
          <c:order val="4"/>
          <c:tx>
            <c:strRef>
              <c:f>'Tenure (1)'!$GS$47</c:f>
              <c:strCache>
                <c:ptCount val="1"/>
                <c:pt idx="0">
                  <c:v>Economically inactive: Retired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(1)'!$GT$47:$HB$47</c:f>
              <c:numCache/>
            </c:numRef>
          </c:val>
        </c:ser>
        <c:ser>
          <c:idx val="6"/>
          <c:order val="5"/>
          <c:tx>
            <c:strRef>
              <c:f>'Tenure (1)'!$GS$45</c:f>
              <c:strCache>
                <c:ptCount val="1"/>
                <c:pt idx="0">
                  <c:v>Economically active: Unemployed: Full-time students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(1)'!$GT$45:$HB$45</c:f>
              <c:numCache/>
            </c:numRef>
          </c:val>
        </c:ser>
        <c:ser>
          <c:idx val="5"/>
          <c:order val="6"/>
          <c:tx>
            <c:strRef>
              <c:f>'Tenure (1)'!$GS$44</c:f>
              <c:strCache>
                <c:ptCount val="1"/>
                <c:pt idx="0">
                  <c:v>Economically active: Unemployed: Unemployed (excluding full-time students)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(1)'!$GT$44:$HB$44</c:f>
              <c:numCache/>
            </c:numRef>
          </c:val>
        </c:ser>
        <c:ser>
          <c:idx val="4"/>
          <c:order val="7"/>
          <c:tx>
            <c:strRef>
              <c:f>'Tenure (1)'!$GS$42</c:f>
              <c:strCache>
                <c:ptCount val="1"/>
                <c:pt idx="0">
                  <c:v>Economically active: In employment: Full-time students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(1)'!$GT$42:$HB$42</c:f>
              <c:numCache/>
            </c:numRef>
          </c:val>
        </c:ser>
        <c:ser>
          <c:idx val="3"/>
          <c:order val="8"/>
          <c:tx>
            <c:strRef>
              <c:f>'Tenure (1)'!$GS$41</c:f>
              <c:strCache>
                <c:ptCount val="1"/>
                <c:pt idx="0">
                  <c:v>Economically active: In employment: Self-employed: Full-time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(1)'!$GT$41:$HB$41</c:f>
              <c:numCache/>
            </c:numRef>
          </c:val>
        </c:ser>
        <c:ser>
          <c:idx val="2"/>
          <c:order val="9"/>
          <c:tx>
            <c:strRef>
              <c:f>'Tenure (1)'!$GS$40</c:f>
              <c:strCache>
                <c:ptCount val="1"/>
                <c:pt idx="0">
                  <c:v>Economically active: In employment: Self-employed: Part-time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(1)'!$GT$40:$HB$40</c:f>
              <c:numCache/>
            </c:numRef>
          </c:val>
        </c:ser>
        <c:ser>
          <c:idx val="1"/>
          <c:order val="10"/>
          <c:tx>
            <c:strRef>
              <c:f>'Tenure (1)'!$GS$38</c:f>
              <c:strCache>
                <c:ptCount val="1"/>
                <c:pt idx="0">
                  <c:v>Economically active: In employment: Employee: Full-time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(1)'!$GT$38:$HB$38</c:f>
              <c:numCache/>
            </c:numRef>
          </c:val>
        </c:ser>
        <c:ser>
          <c:idx val="0"/>
          <c:order val="11"/>
          <c:tx>
            <c:strRef>
              <c:f>'Tenure (1)'!$GS$37</c:f>
              <c:strCache>
                <c:ptCount val="1"/>
                <c:pt idx="0">
                  <c:v>Economically active: In employment: Employee: Part-time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(1)'!$GT$37:$HB$37</c:f>
              <c:numCache/>
            </c:numRef>
          </c:val>
        </c:ser>
        <c:overlap val="100"/>
        <c:axId val="1888300"/>
        <c:axId val="24547901"/>
      </c:barChart>
      <c:catAx>
        <c:axId val="1888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7901"/>
        <c:crosses val="autoZero"/>
        <c:auto val="1"/>
        <c:lblOffset val="100"/>
        <c:tickLblSkip val="1"/>
        <c:noMultiLvlLbl val="0"/>
      </c:catAx>
      <c:valAx>
        <c:axId val="24547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8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0345"/>
          <c:w val="0.305"/>
          <c:h val="0.8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Number of Persons per Bedroom in Household (Wandsworth) 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65"/>
          <c:w val="0.68975"/>
          <c:h val="0.855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(2)'!$A$32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(2)'!$B$32:$F$32</c:f>
              <c:numCache/>
            </c:numRef>
          </c:val>
        </c:ser>
        <c:ser>
          <c:idx val="4"/>
          <c:order val="1"/>
          <c:tx>
            <c:strRef>
              <c:f>'Tenure (2)'!$A$31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(2)'!$B$31:$F$31</c:f>
              <c:numCache/>
            </c:numRef>
          </c:val>
        </c:ser>
        <c:ser>
          <c:idx val="3"/>
          <c:order val="2"/>
          <c:tx>
            <c:strRef>
              <c:f>'Tenure (2)'!$A$29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(2)'!$B$29:$F$29</c:f>
              <c:numCache/>
            </c:numRef>
          </c:val>
        </c:ser>
        <c:ser>
          <c:idx val="2"/>
          <c:order val="3"/>
          <c:tx>
            <c:strRef>
              <c:f>'Tenure (2)'!$A$28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(2)'!$B$28:$F$28</c:f>
              <c:numCache/>
            </c:numRef>
          </c:val>
        </c:ser>
        <c:ser>
          <c:idx val="1"/>
          <c:order val="4"/>
          <c:tx>
            <c:strRef>
              <c:f>'Tenure (2)'!$A$26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(2)'!$B$26:$F$26</c:f>
              <c:numCache/>
            </c:numRef>
          </c:val>
        </c:ser>
        <c:ser>
          <c:idx val="0"/>
          <c:order val="5"/>
          <c:tx>
            <c:strRef>
              <c:f>'Tenure (2)'!$A$25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(2)'!$B$25:$F$25</c:f>
              <c:numCache/>
            </c:numRef>
          </c:val>
        </c:ser>
        <c:overlap val="100"/>
        <c:axId val="50687258"/>
        <c:axId val="54954579"/>
      </c:barChart>
      <c:catAx>
        <c:axId val="5068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54579"/>
        <c:crosses val="autoZero"/>
        <c:auto val="1"/>
        <c:lblOffset val="100"/>
        <c:tickLblSkip val="1"/>
        <c:noMultiLvlLbl val="0"/>
      </c:catAx>
      <c:valAx>
        <c:axId val="54954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87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25"/>
          <c:y val="0.3265"/>
          <c:w val="0.29375"/>
          <c:h val="0.2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Number of Persons per Bedroom in Household (Wandsworth)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1"/>
          <c:w val="0.76275"/>
          <c:h val="0.8527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'Tenure (2)'!$E$43</c:f>
              <c:strCache>
                <c:ptCount val="1"/>
                <c:pt idx="0">
                  <c:v>Over 1.5 persons per bedroom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(2)'!$A$45:$A$46,'Tenure (2)'!$A$48:$A$49,'Tenure (2)'!$A$51:$A$53)</c:f>
              <c:strCache/>
            </c:strRef>
          </c:cat>
          <c:val>
            <c:numRef>
              <c:f>('Tenure (2)'!$E$45:$E$46,'Tenure (2)'!$E$48:$E$49,'Tenure (2)'!$E$51:$E$53)</c:f>
              <c:numCache/>
            </c:numRef>
          </c:val>
        </c:ser>
        <c:ser>
          <c:idx val="2"/>
          <c:order val="1"/>
          <c:tx>
            <c:strRef>
              <c:f>'Tenure (2)'!$D$43</c:f>
              <c:strCache>
                <c:ptCount val="1"/>
                <c:pt idx="0">
                  <c:v>Over 1.0 and up to 1.5 persons per bedroom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(2)'!$A$45:$A$46,'Tenure (2)'!$A$48:$A$49,'Tenure (2)'!$A$51:$A$53)</c:f>
              <c:strCache/>
            </c:strRef>
          </c:cat>
          <c:val>
            <c:numRef>
              <c:f>('Tenure (2)'!$D$45:$D$46,'Tenure (2)'!$D$48:$D$49,'Tenure (2)'!$D$51:$D$53)</c:f>
              <c:numCache/>
            </c:numRef>
          </c:val>
        </c:ser>
        <c:ser>
          <c:idx val="1"/>
          <c:order val="2"/>
          <c:tx>
            <c:strRef>
              <c:f>'Tenure (2)'!$C$43</c:f>
              <c:strCache>
                <c:ptCount val="1"/>
                <c:pt idx="0">
                  <c:v>Over 0.5 and up to 1.0 persons per bedroom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(2)'!$A$45:$A$46,'Tenure (2)'!$A$48:$A$49,'Tenure (2)'!$A$51:$A$53)</c:f>
              <c:strCache/>
            </c:strRef>
          </c:cat>
          <c:val>
            <c:numRef>
              <c:f>('Tenure (2)'!$C$45:$C$46,'Tenure (2)'!$C$48:$C$49,'Tenure (2)'!$C$51:$C$53)</c:f>
              <c:numCache/>
            </c:numRef>
          </c:val>
        </c:ser>
        <c:ser>
          <c:idx val="0"/>
          <c:order val="3"/>
          <c:tx>
            <c:strRef>
              <c:f>'Tenure (2)'!$B$43</c:f>
              <c:strCache>
                <c:ptCount val="1"/>
                <c:pt idx="0">
                  <c:v>Up to 0.5 persons per bedroom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(2)'!$A$45:$A$46,'Tenure (2)'!$A$48:$A$49,'Tenure (2)'!$A$51:$A$53)</c:f>
              <c:strCache/>
            </c:strRef>
          </c:cat>
          <c:val>
            <c:numRef>
              <c:f>('Tenure (2)'!$B$45:$B$46,'Tenure (2)'!$B$48:$B$49,'Tenure (2)'!$B$51:$B$53)</c:f>
              <c:numCache/>
            </c:numRef>
          </c:val>
        </c:ser>
        <c:overlap val="100"/>
        <c:axId val="43320888"/>
        <c:axId val="26300633"/>
      </c:barChart>
      <c:catAx>
        <c:axId val="4332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00633"/>
        <c:crosses val="autoZero"/>
        <c:auto val="1"/>
        <c:lblOffset val="100"/>
        <c:tickLblSkip val="1"/>
        <c:noMultiLvlLbl val="0"/>
      </c:catAx>
      <c:valAx>
        <c:axId val="26300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20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3555"/>
          <c:w val="0.22075"/>
          <c:h val="0.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Occupancy Rating (Rooms) (Wandsworth)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675"/>
          <c:w val="0.741"/>
          <c:h val="0.8542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'Tenure (2)'!$AF$30</c:f>
              <c:strCache>
                <c:ptCount val="1"/>
                <c:pt idx="0">
                  <c:v>Private rented or living rent free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(2)'!$AG$27:$AK$27</c:f>
              <c:strCache/>
            </c:strRef>
          </c:cat>
          <c:val>
            <c:numRef>
              <c:f>'Tenure (2)'!$AG$30:$AK$30</c:f>
              <c:numCache/>
            </c:numRef>
          </c:val>
        </c:ser>
        <c:ser>
          <c:idx val="1"/>
          <c:order val="1"/>
          <c:tx>
            <c:strRef>
              <c:f>'Tenure (2)'!$AF$29</c:f>
              <c:strCache>
                <c:ptCount val="1"/>
                <c:pt idx="0">
                  <c:v>Social rented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(2)'!$AG$27:$AK$27</c:f>
              <c:strCache/>
            </c:strRef>
          </c:cat>
          <c:val>
            <c:numRef>
              <c:f>'Tenure (2)'!$AG$29:$AK$29</c:f>
              <c:numCache/>
            </c:numRef>
          </c:val>
        </c:ser>
        <c:ser>
          <c:idx val="0"/>
          <c:order val="2"/>
          <c:tx>
            <c:strRef>
              <c:f>'Tenure (2)'!$AF$28</c:f>
              <c:strCache>
                <c:ptCount val="1"/>
                <c:pt idx="0">
                  <c:v>Owned or shared ownership (part owned and part rented)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(2)'!$AG$27:$AK$27</c:f>
              <c:strCache/>
            </c:strRef>
          </c:cat>
          <c:val>
            <c:numRef>
              <c:f>'Tenure (2)'!$AG$28:$AK$28</c:f>
              <c:numCache/>
            </c:numRef>
          </c:val>
        </c:ser>
        <c:overlap val="100"/>
        <c:axId val="6363910"/>
        <c:axId val="15621967"/>
      </c:barChart>
      <c:catAx>
        <c:axId val="636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21967"/>
        <c:crosses val="autoZero"/>
        <c:auto val="1"/>
        <c:lblOffset val="100"/>
        <c:tickLblSkip val="1"/>
        <c:noMultiLvlLbl val="0"/>
      </c:catAx>
      <c:valAx>
        <c:axId val="15621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3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38125"/>
          <c:w val="0.2782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Occupancy Rating (Rooms) (Wandsworth)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225"/>
          <c:w val="0.7845"/>
          <c:h val="0.8442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'Tenure (2)'!$AJ$46</c:f>
              <c:strCache>
                <c:ptCount val="1"/>
                <c:pt idx="0">
                  <c:v>Occupancy rating (rooms) of -1 or less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(2)'!$AF$47:$AF$50</c:f>
              <c:strCache/>
            </c:strRef>
          </c:cat>
          <c:val>
            <c:numRef>
              <c:f>'Tenure (2)'!$AJ$47:$AJ$50</c:f>
              <c:numCache/>
            </c:numRef>
          </c:val>
        </c:ser>
        <c:ser>
          <c:idx val="2"/>
          <c:order val="1"/>
          <c:tx>
            <c:strRef>
              <c:f>'Tenure (2)'!$AI$46</c:f>
              <c:strCache>
                <c:ptCount val="1"/>
                <c:pt idx="0">
                  <c:v>Occupancy rating (rooms) of 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(2)'!$AF$47:$AF$50</c:f>
              <c:strCache/>
            </c:strRef>
          </c:cat>
          <c:val>
            <c:numRef>
              <c:f>'Tenure (2)'!$AI$47:$AI$50</c:f>
              <c:numCache/>
            </c:numRef>
          </c:val>
        </c:ser>
        <c:ser>
          <c:idx val="1"/>
          <c:order val="2"/>
          <c:tx>
            <c:strRef>
              <c:f>'Tenure (2)'!$AH$46</c:f>
              <c:strCache>
                <c:ptCount val="1"/>
                <c:pt idx="0">
                  <c:v>Occupancy rating (rooms) of +1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(2)'!$AF$47:$AF$50</c:f>
              <c:strCache/>
            </c:strRef>
          </c:cat>
          <c:val>
            <c:numRef>
              <c:f>'Tenure (2)'!$AH$47:$AH$50</c:f>
              <c:numCache/>
            </c:numRef>
          </c:val>
        </c:ser>
        <c:ser>
          <c:idx val="0"/>
          <c:order val="3"/>
          <c:tx>
            <c:strRef>
              <c:f>'Tenure (2)'!$AG$46</c:f>
              <c:strCache>
                <c:ptCount val="1"/>
                <c:pt idx="0">
                  <c:v>Occupancy rating (rooms) of +2 or more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(2)'!$AF$47:$AF$50</c:f>
              <c:strCache/>
            </c:strRef>
          </c:cat>
          <c:val>
            <c:numRef>
              <c:f>'Tenure (2)'!$AG$47:$AG$50</c:f>
              <c:numCache/>
            </c:numRef>
          </c:val>
        </c:ser>
        <c:overlap val="100"/>
        <c:axId val="1758980"/>
        <c:axId val="22866741"/>
      </c:barChart>
      <c:catAx>
        <c:axId val="1758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6741"/>
        <c:crosses val="autoZero"/>
        <c:auto val="1"/>
        <c:lblOffset val="100"/>
        <c:tickLblSkip val="1"/>
        <c:noMultiLvlLbl val="0"/>
      </c:catAx>
      <c:valAx>
        <c:axId val="22866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42325"/>
          <c:w val="0.199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Occupancy Rating (Bedrooms) (Wandsworth)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7375"/>
          <c:w val="0.7045"/>
          <c:h val="0.8542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'Tenure (2)'!$BK$30</c:f>
              <c:strCache>
                <c:ptCount val="1"/>
                <c:pt idx="0">
                  <c:v>Private rented or living rent free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(2)'!$BL$27:$BP$27</c:f>
              <c:strCache/>
            </c:strRef>
          </c:cat>
          <c:val>
            <c:numRef>
              <c:f>'Tenure (2)'!$BL$30:$BP$30</c:f>
              <c:numCache/>
            </c:numRef>
          </c:val>
        </c:ser>
        <c:ser>
          <c:idx val="1"/>
          <c:order val="1"/>
          <c:tx>
            <c:strRef>
              <c:f>'Tenure (2)'!$BK$29</c:f>
              <c:strCache>
                <c:ptCount val="1"/>
                <c:pt idx="0">
                  <c:v>Social rented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(2)'!$BL$27:$BP$27</c:f>
              <c:strCache/>
            </c:strRef>
          </c:cat>
          <c:val>
            <c:numRef>
              <c:f>'Tenure (2)'!$BL$29:$BP$29</c:f>
              <c:numCache/>
            </c:numRef>
          </c:val>
        </c:ser>
        <c:ser>
          <c:idx val="0"/>
          <c:order val="2"/>
          <c:tx>
            <c:strRef>
              <c:f>'Tenure (2)'!$BK$28</c:f>
              <c:strCache>
                <c:ptCount val="1"/>
                <c:pt idx="0">
                  <c:v>Owned or shared ownership (part owned and part rented)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(2)'!$BL$27:$BP$27</c:f>
              <c:strCache/>
            </c:strRef>
          </c:cat>
          <c:val>
            <c:numRef>
              <c:f>'Tenure (2)'!$BL$28:$BP$28</c:f>
              <c:numCache/>
            </c:numRef>
          </c:val>
        </c:ser>
        <c:overlap val="100"/>
        <c:axId val="28832178"/>
        <c:axId val="39273995"/>
      </c:barChart>
      <c:catAx>
        <c:axId val="28832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73995"/>
        <c:crosses val="autoZero"/>
        <c:auto val="1"/>
        <c:lblOffset val="100"/>
        <c:tickLblSkip val="1"/>
        <c:noMultiLvlLbl val="0"/>
      </c:catAx>
      <c:valAx>
        <c:axId val="39273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32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40275"/>
          <c:w val="0.2782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Occupancy Rating (Bedrooms) (Wandsworth)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6625"/>
          <c:w val="0.7845"/>
          <c:h val="0.854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'Tenure (2)'!$BO$46</c:f>
              <c:strCache>
                <c:ptCount val="1"/>
                <c:pt idx="0">
                  <c:v>Occupancy rating (rooms) of -1 or less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(2)'!$BK$47:$BK$50</c:f>
              <c:strCache/>
            </c:strRef>
          </c:cat>
          <c:val>
            <c:numRef>
              <c:f>'Tenure (2)'!$BO$47:$BO$50</c:f>
              <c:numCache/>
            </c:numRef>
          </c:val>
        </c:ser>
        <c:ser>
          <c:idx val="2"/>
          <c:order val="1"/>
          <c:tx>
            <c:strRef>
              <c:f>'Tenure (2)'!$BN$46</c:f>
              <c:strCache>
                <c:ptCount val="1"/>
                <c:pt idx="0">
                  <c:v>Occupancy rating (rooms) of 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(2)'!$BK$47:$BK$50</c:f>
              <c:strCache/>
            </c:strRef>
          </c:cat>
          <c:val>
            <c:numRef>
              <c:f>'Tenure (2)'!$BN$47:$BN$50</c:f>
              <c:numCache/>
            </c:numRef>
          </c:val>
        </c:ser>
        <c:ser>
          <c:idx val="1"/>
          <c:order val="2"/>
          <c:tx>
            <c:strRef>
              <c:f>'Tenure (2)'!$BM$46</c:f>
              <c:strCache>
                <c:ptCount val="1"/>
                <c:pt idx="0">
                  <c:v>Occupancy rating (rooms) of +1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(2)'!$BK$47:$BK$50</c:f>
              <c:strCache/>
            </c:strRef>
          </c:cat>
          <c:val>
            <c:numRef>
              <c:f>'Tenure (2)'!$BM$47:$BM$50</c:f>
              <c:numCache/>
            </c:numRef>
          </c:val>
        </c:ser>
        <c:ser>
          <c:idx val="0"/>
          <c:order val="3"/>
          <c:tx>
            <c:strRef>
              <c:f>'Tenure (2)'!$BL$46</c:f>
              <c:strCache>
                <c:ptCount val="1"/>
                <c:pt idx="0">
                  <c:v>Occupancy rating (rooms) of +2 or more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(2)'!$BK$47:$BK$50</c:f>
              <c:strCache/>
            </c:strRef>
          </c:cat>
          <c:val>
            <c:numRef>
              <c:f>'Tenure (2)'!$BL$47:$BL$50</c:f>
              <c:numCache/>
            </c:numRef>
          </c:val>
        </c:ser>
        <c:overlap val="100"/>
        <c:axId val="40799888"/>
        <c:axId val="60636497"/>
      </c:barChart>
      <c:catAx>
        <c:axId val="4079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36497"/>
        <c:crosses val="autoZero"/>
        <c:auto val="1"/>
        <c:lblOffset val="100"/>
        <c:tickLblSkip val="1"/>
        <c:noMultiLvlLbl val="0"/>
      </c:catAx>
      <c:valAx>
        <c:axId val="60636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99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38"/>
          <c:w val="0.19925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Dwelling Type by Ethnic Group (Wandsworth)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9175"/>
          <c:w val="0.773"/>
          <c:h val="0.85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'Dwelling Type'!$A$53</c:f>
              <c:strCache>
                <c:ptCount val="1"/>
                <c:pt idx="0">
                  <c:v>Other ethnic group: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Type'!$B$53:$D$53</c:f>
              <c:numCache/>
            </c:numRef>
          </c:val>
        </c:ser>
        <c:ser>
          <c:idx val="3"/>
          <c:order val="1"/>
          <c:tx>
            <c:strRef>
              <c:f>'Dwelling Type'!$A$49</c:f>
              <c:strCache>
                <c:ptCount val="1"/>
                <c:pt idx="0">
                  <c:v>Black/African/Caribbean/Black British: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Type'!$B$49:$D$49</c:f>
              <c:numCache/>
            </c:numRef>
          </c:val>
        </c:ser>
        <c:ser>
          <c:idx val="2"/>
          <c:order val="2"/>
          <c:tx>
            <c:strRef>
              <c:f>'Dwelling Type'!$A$43</c:f>
              <c:strCache>
                <c:ptCount val="1"/>
                <c:pt idx="0">
                  <c:v>Asian/Asian British: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Type'!$B$43:$D$43</c:f>
              <c:numCache/>
            </c:numRef>
          </c:val>
        </c:ser>
        <c:ser>
          <c:idx val="1"/>
          <c:order val="3"/>
          <c:tx>
            <c:strRef>
              <c:f>'Dwelling Type'!$A$38</c:f>
              <c:strCache>
                <c:ptCount val="1"/>
                <c:pt idx="0">
                  <c:v>Mixed/multiple ethnic group: 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Type'!$B$38:$D$38</c:f>
              <c:numCache/>
            </c:numRef>
          </c:val>
        </c:ser>
        <c:ser>
          <c:idx val="0"/>
          <c:order val="4"/>
          <c:tx>
            <c:strRef>
              <c:f>'Dwelling Type'!$A$33</c:f>
              <c:strCache>
                <c:ptCount val="1"/>
                <c:pt idx="0">
                  <c:v>White: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Type'!$B$33:$D$33</c:f>
              <c:numCache/>
            </c:numRef>
          </c:val>
        </c:ser>
        <c:overlap val="100"/>
        <c:axId val="50076958"/>
        <c:axId val="47020679"/>
      </c:barChart>
      <c:catAx>
        <c:axId val="5007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20679"/>
        <c:crosses val="autoZero"/>
        <c:auto val="1"/>
        <c:lblOffset val="100"/>
        <c:tickLblSkip val="1"/>
        <c:noMultiLvlLbl val="0"/>
      </c:catAx>
      <c:valAx>
        <c:axId val="47020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76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75"/>
          <c:y val="0.35175"/>
          <c:w val="0.21125"/>
          <c:h val="0.2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Dwelling Type by Ethnic Group (Wandsworth)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7"/>
          <c:w val="0.71875"/>
          <c:h val="0.861"/>
        </c:manualLayout>
      </c:layout>
      <c:barChart>
        <c:barDir val="col"/>
        <c:grouping val="percentStacked"/>
        <c:varyColors val="0"/>
        <c:ser>
          <c:idx val="14"/>
          <c:order val="0"/>
          <c:tx>
            <c:strRef>
              <c:f>'Dwelling Type'!$A$55</c:f>
              <c:strCache>
                <c:ptCount val="1"/>
                <c:pt idx="0">
                  <c:v>Other ethnic group: Any other ethnic group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Type'!$B$55:$D$55</c:f>
              <c:numCache/>
            </c:numRef>
          </c:val>
        </c:ser>
        <c:ser>
          <c:idx val="13"/>
          <c:order val="1"/>
          <c:tx>
            <c:strRef>
              <c:f>'Dwelling Type'!$A$54</c:f>
              <c:strCache>
                <c:ptCount val="1"/>
                <c:pt idx="0">
                  <c:v>Other ethnic group: Arab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Type'!$B$54:$D$54</c:f>
              <c:numCache/>
            </c:numRef>
          </c:val>
        </c:ser>
        <c:ser>
          <c:idx val="12"/>
          <c:order val="2"/>
          <c:tx>
            <c:strRef>
              <c:f>'Dwelling Type'!$A$52</c:f>
              <c:strCache>
                <c:ptCount val="1"/>
                <c:pt idx="0">
                  <c:v>Black/African/Caribbean/Black British: Other Black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Type'!$B$52:$D$52</c:f>
              <c:numCache/>
            </c:numRef>
          </c:val>
        </c:ser>
        <c:ser>
          <c:idx val="11"/>
          <c:order val="3"/>
          <c:tx>
            <c:strRef>
              <c:f>'Dwelling Type'!$A$51</c:f>
              <c:strCache>
                <c:ptCount val="1"/>
                <c:pt idx="0">
                  <c:v>Black/African/Caribbean/Black British: Caribbean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Type'!$B$51:$D$51</c:f>
              <c:numCache/>
            </c:numRef>
          </c:val>
        </c:ser>
        <c:ser>
          <c:idx val="10"/>
          <c:order val="4"/>
          <c:tx>
            <c:strRef>
              <c:f>'Dwelling Type'!$A$50</c:f>
              <c:strCache>
                <c:ptCount val="1"/>
                <c:pt idx="0">
                  <c:v>Black/African/Caribbean/Black British: African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Type'!$B$50:$D$50</c:f>
              <c:numCache/>
            </c:numRef>
          </c:val>
        </c:ser>
        <c:ser>
          <c:idx val="9"/>
          <c:order val="5"/>
          <c:tx>
            <c:strRef>
              <c:f>'Dwelling Type'!$A$48</c:f>
              <c:strCache>
                <c:ptCount val="1"/>
                <c:pt idx="0">
                  <c:v>Asian/Asian British: Other Asian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Type'!$B$48:$D$48</c:f>
              <c:numCache/>
            </c:numRef>
          </c:val>
        </c:ser>
        <c:ser>
          <c:idx val="8"/>
          <c:order val="6"/>
          <c:tx>
            <c:strRef>
              <c:f>'Dwelling Type'!$A$47</c:f>
              <c:strCache>
                <c:ptCount val="1"/>
                <c:pt idx="0">
                  <c:v>Asian/Asian British: Chinese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Type'!$B$47:$D$47</c:f>
              <c:numCache/>
            </c:numRef>
          </c:val>
        </c:ser>
        <c:ser>
          <c:idx val="7"/>
          <c:order val="7"/>
          <c:tx>
            <c:strRef>
              <c:f>'Dwelling Type'!$A$46</c:f>
              <c:strCache>
                <c:ptCount val="1"/>
                <c:pt idx="0">
                  <c:v>Asian/Asian British: Bangladeshi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Type'!$B$46:$D$46</c:f>
              <c:numCache/>
            </c:numRef>
          </c:val>
        </c:ser>
        <c:ser>
          <c:idx val="6"/>
          <c:order val="8"/>
          <c:tx>
            <c:strRef>
              <c:f>'Dwelling Type'!$A$45</c:f>
              <c:strCache>
                <c:ptCount val="1"/>
                <c:pt idx="0">
                  <c:v>Asian/Asian British: Pakistani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Type'!$B$45:$D$45</c:f>
              <c:numCache/>
            </c:numRef>
          </c:val>
        </c:ser>
        <c:ser>
          <c:idx val="5"/>
          <c:order val="9"/>
          <c:tx>
            <c:strRef>
              <c:f>'Dwelling Type'!$A$44</c:f>
              <c:strCache>
                <c:ptCount val="1"/>
                <c:pt idx="0">
                  <c:v>Asian/Asian British: Indian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Type'!$B$44:$D$44</c:f>
              <c:numCache/>
            </c:numRef>
          </c:val>
        </c:ser>
        <c:ser>
          <c:idx val="4"/>
          <c:order val="10"/>
          <c:tx>
            <c:strRef>
              <c:f>'Dwelling Type'!$A$42</c:f>
              <c:strCache>
                <c:ptCount val="1"/>
                <c:pt idx="0">
                  <c:v>Mixed/multiple ethnic group: Other Mixed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Type'!$B$42:$D$42</c:f>
              <c:numCache/>
            </c:numRef>
          </c:val>
        </c:ser>
        <c:ser>
          <c:idx val="3"/>
          <c:order val="11"/>
          <c:tx>
            <c:strRef>
              <c:f>'Dwelling Type'!$A$41</c:f>
              <c:strCache>
                <c:ptCount val="1"/>
                <c:pt idx="0">
                  <c:v>Mixed/multiple ethnic group: White and Asian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Type'!$B$41:$D$41</c:f>
              <c:numCache/>
            </c:numRef>
          </c:val>
        </c:ser>
        <c:ser>
          <c:idx val="2"/>
          <c:order val="12"/>
          <c:tx>
            <c:strRef>
              <c:f>'Dwelling Type'!$A$40</c:f>
              <c:strCache>
                <c:ptCount val="1"/>
                <c:pt idx="0">
                  <c:v>Mixed/multiple ethnic group: White and Black African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Type'!$B$40:$D$40</c:f>
              <c:numCache/>
            </c:numRef>
          </c:val>
        </c:ser>
        <c:ser>
          <c:idx val="1"/>
          <c:order val="13"/>
          <c:tx>
            <c:strRef>
              <c:f>'Dwelling Type'!$A$39</c:f>
              <c:strCache>
                <c:ptCount val="1"/>
                <c:pt idx="0">
                  <c:v>Mixed/multiple ethnic group: White and Black Caribbean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Type'!$B$39:$D$39</c:f>
              <c:numCache/>
            </c:numRef>
          </c:val>
        </c:ser>
        <c:ser>
          <c:idx val="0"/>
          <c:order val="14"/>
          <c:tx>
            <c:strRef>
              <c:f>'Dwelling Type'!$A$33</c:f>
              <c:strCache>
                <c:ptCount val="1"/>
                <c:pt idx="0">
                  <c:v>White: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Type'!$B$33:$D$33</c:f>
              <c:numCache/>
            </c:numRef>
          </c:val>
        </c:ser>
        <c:overlap val="100"/>
        <c:axId val="7289052"/>
        <c:axId val="27648813"/>
      </c:barChart>
      <c:catAx>
        <c:axId val="7289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48813"/>
        <c:crosses val="autoZero"/>
        <c:auto val="1"/>
        <c:lblOffset val="100"/>
        <c:tickLblSkip val="1"/>
        <c:noMultiLvlLbl val="0"/>
      </c:catAx>
      <c:valAx>
        <c:axId val="27648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89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75"/>
          <c:y val="0.186"/>
          <c:w val="0.26525"/>
          <c:h val="0.6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Dwelling Type by Occupancy Rating (Wandsworth)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8775"/>
          <c:w val="0.69475"/>
          <c:h val="0.8632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'Dwelling Type'!$AI$12</c:f>
              <c:strCache>
                <c:ptCount val="1"/>
                <c:pt idx="0">
                  <c:v>Occupancy rating (bedrooms) of -1 or less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Type'!$AE$13:$AE$15</c:f>
              <c:strCache/>
            </c:strRef>
          </c:cat>
          <c:val>
            <c:numRef>
              <c:f>'Dwelling Type'!$AI$13:$AI$15</c:f>
              <c:numCache/>
            </c:numRef>
          </c:val>
        </c:ser>
        <c:ser>
          <c:idx val="2"/>
          <c:order val="1"/>
          <c:tx>
            <c:strRef>
              <c:f>'Dwelling Type'!$AH$12</c:f>
              <c:strCache>
                <c:ptCount val="1"/>
                <c:pt idx="0">
                  <c:v>Occupancy rating (bedrooms) of 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Type'!$AE$13:$AE$15</c:f>
              <c:strCache/>
            </c:strRef>
          </c:cat>
          <c:val>
            <c:numRef>
              <c:f>'Dwelling Type'!$AH$13:$AH$15</c:f>
              <c:numCache/>
            </c:numRef>
          </c:val>
        </c:ser>
        <c:ser>
          <c:idx val="1"/>
          <c:order val="2"/>
          <c:tx>
            <c:strRef>
              <c:f>'Dwelling Type'!$AG$12</c:f>
              <c:strCache>
                <c:ptCount val="1"/>
                <c:pt idx="0">
                  <c:v>Occupancy rating (bedrooms) of +1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Type'!$AE$13:$AE$15</c:f>
              <c:strCache/>
            </c:strRef>
          </c:cat>
          <c:val>
            <c:numRef>
              <c:f>'Dwelling Type'!$AG$13:$AG$15</c:f>
              <c:numCache/>
            </c:numRef>
          </c:val>
        </c:ser>
        <c:ser>
          <c:idx val="0"/>
          <c:order val="3"/>
          <c:tx>
            <c:strRef>
              <c:f>'Dwelling Type'!$AF$12</c:f>
              <c:strCache>
                <c:ptCount val="1"/>
                <c:pt idx="0">
                  <c:v>Occupancy rating (bedrooms) of +2 or more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Type'!$AE$13:$AE$15</c:f>
              <c:strCache/>
            </c:strRef>
          </c:cat>
          <c:val>
            <c:numRef>
              <c:f>'Dwelling Type'!$AF$13:$AF$15</c:f>
              <c:numCache/>
            </c:numRef>
          </c:val>
        </c:ser>
        <c:overlap val="100"/>
        <c:axId val="23890250"/>
        <c:axId val="42137795"/>
      </c:barChart>
      <c:catAx>
        <c:axId val="23890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37795"/>
        <c:crosses val="autoZero"/>
        <c:auto val="1"/>
        <c:lblOffset val="100"/>
        <c:tickLblSkip val="1"/>
        <c:noMultiLvlLbl val="0"/>
      </c:catAx>
      <c:valAx>
        <c:axId val="42137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90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75"/>
          <c:y val="0.437"/>
          <c:w val="0.2887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Living Arrangements by Age (Household Reference Persons) (Wandsworth)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73"/>
          <c:w val="0.651"/>
          <c:h val="0.8605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'Living Arrangements'!$AT$33</c:f>
              <c:strCache>
                <c:ptCount val="1"/>
                <c:pt idx="0">
                  <c:v>Not living in a couple: Widowed or surviving partner from a same-sex civil partnership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Arrangements'!$AU$33:$BB$33</c:f>
              <c:numCache/>
            </c:numRef>
          </c:val>
        </c:ser>
        <c:ser>
          <c:idx val="5"/>
          <c:order val="1"/>
          <c:tx>
            <c:strRef>
              <c:f>'Living Arrangements'!$AT$32</c:f>
              <c:strCache>
                <c:ptCount val="1"/>
                <c:pt idx="0">
                  <c:v>Not living in a couple: Divorced or formerly in a same-sex civil partnership which is now legally dissolved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Arrangements'!$AU$32:$BB$32</c:f>
              <c:numCache/>
            </c:numRef>
          </c:val>
        </c:ser>
        <c:ser>
          <c:idx val="4"/>
          <c:order val="2"/>
          <c:tx>
            <c:strRef>
              <c:f>'Living Arrangements'!$AT$31</c:f>
              <c:strCache>
                <c:ptCount val="1"/>
                <c:pt idx="0">
                  <c:v>Not living in a couple: Separated (but still legally married or still legally in a same-sex civil partnership)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Arrangements'!$AU$31:$BB$31</c:f>
              <c:numCache/>
            </c:numRef>
          </c:val>
        </c:ser>
        <c:ser>
          <c:idx val="3"/>
          <c:order val="3"/>
          <c:tx>
            <c:strRef>
              <c:f>'Living Arrangements'!$AT$30</c:f>
              <c:strCache>
                <c:ptCount val="1"/>
                <c:pt idx="0">
                  <c:v>Not living in a couple: Married or in a registered same-sex civil partnership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Arrangements'!$AU$30:$BB$30</c:f>
              <c:numCache/>
            </c:numRef>
          </c:val>
        </c:ser>
        <c:ser>
          <c:idx val="2"/>
          <c:order val="4"/>
          <c:tx>
            <c:strRef>
              <c:f>'Living Arrangements'!$AT$29</c:f>
              <c:strCache>
                <c:ptCount val="1"/>
                <c:pt idx="0">
                  <c:v>Not living in a couple: Single (never married or never registered a same-sex civil partnership)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Arrangements'!$AU$29:$BB$29</c:f>
              <c:numCache/>
            </c:numRef>
          </c:val>
        </c:ser>
        <c:ser>
          <c:idx val="1"/>
          <c:order val="5"/>
          <c:tx>
            <c:strRef>
              <c:f>'Living Arrangements'!$AT$27</c:f>
              <c:strCache>
                <c:ptCount val="1"/>
                <c:pt idx="0">
                  <c:v>Living in a couple: Cohabiting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Arrangements'!$AU$27:$BB$27</c:f>
              <c:numCache/>
            </c:numRef>
          </c:val>
        </c:ser>
        <c:ser>
          <c:idx val="0"/>
          <c:order val="6"/>
          <c:tx>
            <c:strRef>
              <c:f>'Living Arrangements'!$AT$26</c:f>
              <c:strCache>
                <c:ptCount val="1"/>
                <c:pt idx="0">
                  <c:v>Living in a couple: Married or in a registered same-sex civil partnership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Arrangements'!$AU$26:$BB$26</c:f>
              <c:numCache/>
            </c:numRef>
          </c:val>
        </c:ser>
        <c:overlap val="100"/>
        <c:axId val="26172814"/>
        <c:axId val="4702263"/>
      </c:barChart>
      <c:catAx>
        <c:axId val="26172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2263"/>
        <c:crosses val="autoZero"/>
        <c:auto val="1"/>
        <c:lblOffset val="100"/>
        <c:tickLblSkip val="1"/>
        <c:noMultiLvlLbl val="0"/>
      </c:catAx>
      <c:valAx>
        <c:axId val="4702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72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"/>
          <c:y val="0.23825"/>
          <c:w val="0.334"/>
          <c:h val="0.5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Dwelling Type by Religion (Wandsworth)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8175"/>
          <c:w val="0.88125"/>
          <c:h val="0.8552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'Dwelling Type'!$AL$28</c:f>
              <c:strCache>
                <c:ptCount val="1"/>
                <c:pt idx="0">
                  <c:v>Religion not stated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Type'!$AM$28:$AO$28</c:f>
              <c:numCache/>
            </c:numRef>
          </c:val>
        </c:ser>
        <c:ser>
          <c:idx val="7"/>
          <c:order val="1"/>
          <c:tx>
            <c:strRef>
              <c:f>'Dwelling Type'!$AL$27</c:f>
              <c:strCache>
                <c:ptCount val="1"/>
                <c:pt idx="0">
                  <c:v>No religion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Type'!$AM$27:$AO$27</c:f>
              <c:numCache/>
            </c:numRef>
          </c:val>
        </c:ser>
        <c:ser>
          <c:idx val="6"/>
          <c:order val="2"/>
          <c:tx>
            <c:strRef>
              <c:f>'Dwelling Type'!$AL$26</c:f>
              <c:strCache>
                <c:ptCount val="1"/>
                <c:pt idx="0">
                  <c:v>Other religion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Type'!$AM$26:$AO$26</c:f>
              <c:numCache/>
            </c:numRef>
          </c:val>
        </c:ser>
        <c:ser>
          <c:idx val="5"/>
          <c:order val="3"/>
          <c:tx>
            <c:strRef>
              <c:f>'Dwelling Type'!$AL$25</c:f>
              <c:strCache>
                <c:ptCount val="1"/>
                <c:pt idx="0">
                  <c:v>Sikh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Type'!$AM$25:$AO$25</c:f>
              <c:numCache/>
            </c:numRef>
          </c:val>
        </c:ser>
        <c:ser>
          <c:idx val="4"/>
          <c:order val="4"/>
          <c:tx>
            <c:strRef>
              <c:f>'Dwelling Type'!$AL$24</c:f>
              <c:strCache>
                <c:ptCount val="1"/>
                <c:pt idx="0">
                  <c:v>Muslim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Type'!$AM$24:$AO$24</c:f>
              <c:numCache/>
            </c:numRef>
          </c:val>
        </c:ser>
        <c:ser>
          <c:idx val="3"/>
          <c:order val="5"/>
          <c:tx>
            <c:strRef>
              <c:f>'Dwelling Type'!$AL$23</c:f>
              <c:strCache>
                <c:ptCount val="1"/>
                <c:pt idx="0">
                  <c:v>Jewish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Type'!$AM$23:$AO$23</c:f>
              <c:numCache/>
            </c:numRef>
          </c:val>
        </c:ser>
        <c:ser>
          <c:idx val="2"/>
          <c:order val="6"/>
          <c:tx>
            <c:strRef>
              <c:f>'Dwelling Type'!$AL$22</c:f>
              <c:strCache>
                <c:ptCount val="1"/>
                <c:pt idx="0">
                  <c:v>Hindu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Type'!$AM$22:$AO$22</c:f>
              <c:numCache/>
            </c:numRef>
          </c:val>
        </c:ser>
        <c:ser>
          <c:idx val="1"/>
          <c:order val="7"/>
          <c:tx>
            <c:strRef>
              <c:f>'Dwelling Type'!$AL$21</c:f>
              <c:strCache>
                <c:ptCount val="1"/>
                <c:pt idx="0">
                  <c:v>Buddhist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Type'!$AM$21:$AO$21</c:f>
              <c:numCache/>
            </c:numRef>
          </c:val>
        </c:ser>
        <c:ser>
          <c:idx val="0"/>
          <c:order val="8"/>
          <c:tx>
            <c:strRef>
              <c:f>'Dwelling Type'!$AL$20</c:f>
              <c:strCache>
                <c:ptCount val="1"/>
                <c:pt idx="0">
                  <c:v>Christian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Type'!$AM$20:$AO$20</c:f>
              <c:numCache/>
            </c:numRef>
          </c:val>
        </c:ser>
        <c:overlap val="100"/>
        <c:axId val="10920424"/>
        <c:axId val="7747785"/>
      </c:barChart>
      <c:catAx>
        <c:axId val="10920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47785"/>
        <c:crosses val="autoZero"/>
        <c:auto val="1"/>
        <c:lblOffset val="100"/>
        <c:tickLblSkip val="1"/>
        <c:noMultiLvlLbl val="0"/>
      </c:catAx>
      <c:valAx>
        <c:axId val="7747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20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88"/>
          <c:w val="0.102"/>
          <c:h val="0.4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Dwelling Type by Occpancy Rating (Bedrooms) of Household Reference Person (Wandsworth)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625"/>
          <c:w val="0.7115"/>
          <c:h val="0.8602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'Dwelling Type'!$AQ$23</c:f>
              <c:strCache>
                <c:ptCount val="1"/>
                <c:pt idx="0">
                  <c:v>Occupancy rating (bedrooms) of -1 or less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Type'!$AR$19:$AT$19</c:f>
              <c:strCache/>
            </c:strRef>
          </c:cat>
          <c:val>
            <c:numRef>
              <c:f>'Dwelling Type'!$AR$23:$AT$23</c:f>
              <c:numCache/>
            </c:numRef>
          </c:val>
        </c:ser>
        <c:ser>
          <c:idx val="2"/>
          <c:order val="1"/>
          <c:tx>
            <c:strRef>
              <c:f>'Dwelling Type'!$AQ$22</c:f>
              <c:strCache>
                <c:ptCount val="1"/>
                <c:pt idx="0">
                  <c:v>Occupancy rating (bedrooms) of 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Type'!$AR$19:$AT$19</c:f>
              <c:strCache/>
            </c:strRef>
          </c:cat>
          <c:val>
            <c:numRef>
              <c:f>'Dwelling Type'!$AR$22:$AT$22</c:f>
              <c:numCache/>
            </c:numRef>
          </c:val>
        </c:ser>
        <c:ser>
          <c:idx val="1"/>
          <c:order val="2"/>
          <c:tx>
            <c:strRef>
              <c:f>'Dwelling Type'!$AQ$21</c:f>
              <c:strCache>
                <c:ptCount val="1"/>
                <c:pt idx="0">
                  <c:v>Occupancy rating (bedrooms) of +1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Type'!$AR$19:$AT$19</c:f>
              <c:strCache/>
            </c:strRef>
          </c:cat>
          <c:val>
            <c:numRef>
              <c:f>'Dwelling Type'!$AR$21:$AT$21</c:f>
              <c:numCache/>
            </c:numRef>
          </c:val>
        </c:ser>
        <c:ser>
          <c:idx val="0"/>
          <c:order val="3"/>
          <c:tx>
            <c:strRef>
              <c:f>'Dwelling Type'!$AQ$20</c:f>
              <c:strCache>
                <c:ptCount val="1"/>
                <c:pt idx="0">
                  <c:v>Occupancy rating (bedrooms) of +2 or more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Type'!$AR$19:$AT$19</c:f>
              <c:strCache/>
            </c:strRef>
          </c:cat>
          <c:val>
            <c:numRef>
              <c:f>'Dwelling Type'!$AR$20:$AT$20</c:f>
              <c:numCache/>
            </c:numRef>
          </c:val>
        </c:ser>
        <c:overlap val="100"/>
        <c:axId val="33612342"/>
        <c:axId val="34307263"/>
      </c:barChart>
      <c:catAx>
        <c:axId val="3361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07263"/>
        <c:crosses val="autoZero"/>
        <c:auto val="1"/>
        <c:lblOffset val="100"/>
        <c:tickLblSkip val="1"/>
        <c:noMultiLvlLbl val="0"/>
      </c:catAx>
      <c:valAx>
        <c:axId val="34307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12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"/>
          <c:y val="0.442"/>
          <c:w val="0.2712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Accommodation Type by Household Spaces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7"/>
          <c:w val="0.6635"/>
          <c:h val="0.8625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'Accommodation Type'!$A$29</c:f>
              <c:strCache>
                <c:ptCount val="1"/>
                <c:pt idx="0">
                  <c:v>Shared dwelling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Type'!$B$29:$D$29</c:f>
              <c:numCache/>
            </c:numRef>
          </c:val>
        </c:ser>
        <c:ser>
          <c:idx val="5"/>
          <c:order val="1"/>
          <c:tx>
            <c:strRef>
              <c:f>'Accommodation Type'!$A$28</c:f>
              <c:strCache>
                <c:ptCount val="1"/>
                <c:pt idx="0">
                  <c:v>Unshared dwelling: Other: Flat, maisonette or apartment in a commercial building or mobile/temporary accommodation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Type'!$B$28:$D$28</c:f>
              <c:numCache/>
            </c:numRef>
          </c:val>
        </c:ser>
        <c:ser>
          <c:idx val="4"/>
          <c:order val="2"/>
          <c:tx>
            <c:strRef>
              <c:f>'Accommodation Type'!$A$27</c:f>
              <c:strCache>
                <c:ptCount val="1"/>
                <c:pt idx="0">
                  <c:v>Unshared dwelling: Other: Flat, maisonette or apartment that is part of a converted or shared house (including bed-sits)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Type'!$B$27:$D$27</c:f>
              <c:numCache/>
            </c:numRef>
          </c:val>
        </c:ser>
        <c:ser>
          <c:idx val="3"/>
          <c:order val="3"/>
          <c:tx>
            <c:strRef>
              <c:f>'Accommodation Type'!$A$26</c:f>
              <c:strCache>
                <c:ptCount val="1"/>
                <c:pt idx="0">
                  <c:v>Unshared dwelling: Other: Flat, maisonette or apartment in a purpose-built block of flats or tenement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Type'!$B$26:$D$26</c:f>
              <c:numCache/>
            </c:numRef>
          </c:val>
        </c:ser>
        <c:ser>
          <c:idx val="2"/>
          <c:order val="4"/>
          <c:tx>
            <c:strRef>
              <c:f>'Accommodation Type'!$A$24</c:f>
              <c:strCache>
                <c:ptCount val="1"/>
                <c:pt idx="0">
                  <c:v>Unshared dwelling: Whole house or bungalow: Terraced (including end-terrace)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Type'!$B$24:$D$24</c:f>
              <c:numCache/>
            </c:numRef>
          </c:val>
        </c:ser>
        <c:ser>
          <c:idx val="1"/>
          <c:order val="5"/>
          <c:tx>
            <c:strRef>
              <c:f>'Accommodation Type'!$A$23</c:f>
              <c:strCache>
                <c:ptCount val="1"/>
                <c:pt idx="0">
                  <c:v>Unshared dwelling: Whole house or bungalow: Semi-detached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Type'!$B$23:$D$23</c:f>
              <c:numCache/>
            </c:numRef>
          </c:val>
        </c:ser>
        <c:ser>
          <c:idx val="0"/>
          <c:order val="6"/>
          <c:tx>
            <c:strRef>
              <c:f>'Accommodation Type'!$A$22</c:f>
              <c:strCache>
                <c:ptCount val="1"/>
                <c:pt idx="0">
                  <c:v>Unshared dwelling: Whole house or bungalow: Detached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Type'!$B$22:$D$22</c:f>
              <c:numCache/>
            </c:numRef>
          </c:val>
        </c:ser>
        <c:overlap val="100"/>
        <c:axId val="43341236"/>
        <c:axId val="26565157"/>
      </c:barChart>
      <c:catAx>
        <c:axId val="4334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65157"/>
        <c:crosses val="autoZero"/>
        <c:auto val="1"/>
        <c:lblOffset val="100"/>
        <c:tickLblSkip val="1"/>
        <c:noMultiLvlLbl val="0"/>
      </c:catAx>
      <c:valAx>
        <c:axId val="26565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41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75"/>
          <c:y val="0.185"/>
          <c:w val="0.3205"/>
          <c:h val="0.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Accommodation Type by Central Heating in Household (Wandsworth)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3"/>
          <c:w val="0.6535"/>
          <c:h val="0.8602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'Accommodation Type'!$F$25</c:f>
              <c:strCache>
                <c:ptCount val="1"/>
                <c:pt idx="0">
                  <c:v>Other: Flat, maisonette or apartment in a commercial building, or mobile/temporary accommodation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Type'!$G$25:$I$25</c:f>
              <c:numCache/>
            </c:numRef>
          </c:val>
        </c:ser>
        <c:ser>
          <c:idx val="4"/>
          <c:order val="1"/>
          <c:tx>
            <c:strRef>
              <c:f>'Accommodation Type'!$F$24</c:f>
              <c:strCache>
                <c:ptCount val="1"/>
                <c:pt idx="0">
                  <c:v>Other: Flat, maisonette or apartment that is part of a converted or shared house (including bed-sits)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Type'!$G$24:$I$24</c:f>
              <c:numCache/>
            </c:numRef>
          </c:val>
        </c:ser>
        <c:ser>
          <c:idx val="3"/>
          <c:order val="2"/>
          <c:tx>
            <c:strRef>
              <c:f>'Accommodation Type'!$F$23</c:f>
              <c:strCache>
                <c:ptCount val="1"/>
                <c:pt idx="0">
                  <c:v>Other: Flat, maisonette or apartment in a purpose-built block of flats or tenement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Type'!$G$23:$I$23</c:f>
              <c:numCache/>
            </c:numRef>
          </c:val>
        </c:ser>
        <c:ser>
          <c:idx val="2"/>
          <c:order val="3"/>
          <c:tx>
            <c:strRef>
              <c:f>'Accommodation Type'!$F$21</c:f>
              <c:strCache>
                <c:ptCount val="1"/>
                <c:pt idx="0">
                  <c:v>Whole house or bungalow: Terraced (including end-terrace)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Type'!$G$21:$I$21</c:f>
              <c:numCache/>
            </c:numRef>
          </c:val>
        </c:ser>
        <c:ser>
          <c:idx val="1"/>
          <c:order val="4"/>
          <c:tx>
            <c:strRef>
              <c:f>'Accommodation Type'!$F$20</c:f>
              <c:strCache>
                <c:ptCount val="1"/>
                <c:pt idx="0">
                  <c:v>Whole house or bungalow: Semi-detached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Type'!$G$20:$I$20</c:f>
              <c:numCache/>
            </c:numRef>
          </c:val>
        </c:ser>
        <c:ser>
          <c:idx val="0"/>
          <c:order val="5"/>
          <c:tx>
            <c:strRef>
              <c:f>'Accommodation Type'!$F$19</c:f>
              <c:strCache>
                <c:ptCount val="1"/>
                <c:pt idx="0">
                  <c:v>Whole house or bungalow: Detached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Type'!$G$19:$I$19</c:f>
              <c:numCache/>
            </c:numRef>
          </c:val>
        </c:ser>
        <c:overlap val="100"/>
        <c:axId val="9802722"/>
        <c:axId val="60326523"/>
      </c:barChart>
      <c:catAx>
        <c:axId val="9802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6523"/>
        <c:crosses val="autoZero"/>
        <c:auto val="1"/>
        <c:lblOffset val="100"/>
        <c:tickLblSkip val="1"/>
        <c:noMultiLvlLbl val="0"/>
      </c:catAx>
      <c:valAx>
        <c:axId val="60326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02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75"/>
          <c:y val="0.164"/>
          <c:w val="0.33125"/>
          <c:h val="0.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Bedrooms by Accommodation Type (Wandsworth)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895"/>
          <c:w val="0.65725"/>
          <c:h val="0.7952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'Number of Bedrooms'!$A$25</c:f>
              <c:strCache>
                <c:ptCount val="1"/>
                <c:pt idx="0">
                  <c:v>Other: Flat, maisonette or apartment in a commercial building, or mobile/temporary accommodation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Bedrooms'!$B$25:$G$25</c:f>
              <c:numCache/>
            </c:numRef>
          </c:val>
        </c:ser>
        <c:ser>
          <c:idx val="4"/>
          <c:order val="1"/>
          <c:tx>
            <c:strRef>
              <c:f>'Number of Bedrooms'!$A$24</c:f>
              <c:strCache>
                <c:ptCount val="1"/>
                <c:pt idx="0">
                  <c:v>Other: Flat, maisonette or apartment that is part of a converted or shared house (including bed-sits)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Bedrooms'!$B$24:$G$24</c:f>
              <c:numCache/>
            </c:numRef>
          </c:val>
        </c:ser>
        <c:ser>
          <c:idx val="3"/>
          <c:order val="2"/>
          <c:tx>
            <c:strRef>
              <c:f>'Number of Bedrooms'!$A$23</c:f>
              <c:strCache>
                <c:ptCount val="1"/>
                <c:pt idx="0">
                  <c:v>Other: Flat, maisonette or apartment in a purpose-built block of flats or tenement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Bedrooms'!$B$23:$G$23</c:f>
              <c:numCache/>
            </c:numRef>
          </c:val>
        </c:ser>
        <c:ser>
          <c:idx val="2"/>
          <c:order val="3"/>
          <c:tx>
            <c:strRef>
              <c:f>'Number of Bedrooms'!$A$21</c:f>
              <c:strCache>
                <c:ptCount val="1"/>
                <c:pt idx="0">
                  <c:v>Whole house or bungalow: Terraced (including end-terrace)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Bedrooms'!$B$21:$G$21</c:f>
              <c:numCache/>
            </c:numRef>
          </c:val>
        </c:ser>
        <c:ser>
          <c:idx val="1"/>
          <c:order val="4"/>
          <c:tx>
            <c:strRef>
              <c:f>'Number of Bedrooms'!$A$20</c:f>
              <c:strCache>
                <c:ptCount val="1"/>
                <c:pt idx="0">
                  <c:v>Whole house or bungalow: Semi-detached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Bedrooms'!$B$20:$G$20</c:f>
              <c:numCache/>
            </c:numRef>
          </c:val>
        </c:ser>
        <c:ser>
          <c:idx val="0"/>
          <c:order val="5"/>
          <c:tx>
            <c:strRef>
              <c:f>'Number of Bedrooms'!$A$19</c:f>
              <c:strCache>
                <c:ptCount val="1"/>
                <c:pt idx="0">
                  <c:v>Whole house or bungalow: Detached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Bedrooms'!$B$19:$G$19</c:f>
              <c:numCache/>
            </c:numRef>
          </c:val>
        </c:ser>
        <c:overlap val="100"/>
        <c:axId val="46047296"/>
        <c:axId val="61743937"/>
      </c:barChart>
      <c:catAx>
        <c:axId val="46047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Bedrooms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43937"/>
        <c:crosses val="autoZero"/>
        <c:auto val="1"/>
        <c:lblOffset val="100"/>
        <c:tickLblSkip val="1"/>
        <c:noMultiLvlLbl val="0"/>
      </c:catAx>
      <c:valAx>
        <c:axId val="61743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7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20725"/>
          <c:w val="0.32475"/>
          <c:h val="0.5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Bedrooms by Tenure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3"/>
          <c:w val="0.72375"/>
          <c:h val="0.788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'Number of Bedrooms'!$I$27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Bedrooms'!$J$27:$O$27</c:f>
              <c:numCache/>
            </c:numRef>
          </c:val>
        </c:ser>
        <c:ser>
          <c:idx val="4"/>
          <c:order val="1"/>
          <c:tx>
            <c:strRef>
              <c:f>'Number of Bedrooms'!$I$26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Bedrooms'!$J$26:$O$26</c:f>
              <c:numCache/>
            </c:numRef>
          </c:val>
        </c:ser>
        <c:ser>
          <c:idx val="3"/>
          <c:order val="2"/>
          <c:tx>
            <c:strRef>
              <c:f>'Number of Bedrooms'!$I$24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Bedrooms'!$J$24:$O$24</c:f>
              <c:numCache/>
            </c:numRef>
          </c:val>
        </c:ser>
        <c:ser>
          <c:idx val="2"/>
          <c:order val="3"/>
          <c:tx>
            <c:strRef>
              <c:f>'Number of Bedrooms'!$I$23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Bedrooms'!$J$23:$O$23</c:f>
              <c:numCache/>
            </c:numRef>
          </c:val>
        </c:ser>
        <c:ser>
          <c:idx val="1"/>
          <c:order val="4"/>
          <c:tx>
            <c:strRef>
              <c:f>'Number of Bedrooms'!$I$21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Bedrooms'!$J$21:$O$21</c:f>
              <c:numCache/>
            </c:numRef>
          </c:val>
        </c:ser>
        <c:ser>
          <c:idx val="0"/>
          <c:order val="5"/>
          <c:tx>
            <c:strRef>
              <c:f>'Number of Bedrooms'!$I$20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Bedrooms'!$J$20:$O$20</c:f>
              <c:numCache/>
            </c:numRef>
          </c:val>
        </c:ser>
        <c:overlap val="100"/>
        <c:axId val="64473678"/>
        <c:axId val="32851447"/>
      </c:barChart>
      <c:catAx>
        <c:axId val="6447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Bedrooms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1447"/>
        <c:crosses val="autoZero"/>
        <c:auto val="1"/>
        <c:lblOffset val="100"/>
        <c:tickLblSkip val="1"/>
        <c:noMultiLvlLbl val="0"/>
      </c:catAx>
      <c:valAx>
        <c:axId val="32851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73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575"/>
          <c:w val="0.25925"/>
          <c:h val="0.2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NS-SeC of Household Reference Person by Households with Schoolchildren or Full-time Students Living Away during Term-time (Wandsworth)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55"/>
          <c:w val="0.69"/>
          <c:h val="0.863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'NS-SeC'!$A$42</c:f>
              <c:strCache>
                <c:ptCount val="1"/>
                <c:pt idx="0">
                  <c:v>Not classified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'NS-SeC'!$B$42:$M$42</c:f>
              <c:numCache/>
            </c:numRef>
          </c:val>
        </c:ser>
        <c:ser>
          <c:idx val="7"/>
          <c:order val="1"/>
          <c:tx>
            <c:strRef>
              <c:f>'NS-SeC'!$A$39</c:f>
              <c:strCache>
                <c:ptCount val="1"/>
                <c:pt idx="0">
                  <c:v>8. Never worked and long-term unemployed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'NS-SeC'!$B$39:$M$39</c:f>
              <c:numCache/>
            </c:numRef>
          </c:val>
        </c:ser>
        <c:ser>
          <c:idx val="6"/>
          <c:order val="2"/>
          <c:tx>
            <c:strRef>
              <c:f>'NS-SeC'!$A$38</c:f>
              <c:strCache>
                <c:ptCount val="1"/>
                <c:pt idx="0">
                  <c:v>7. Routine occupations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'NS-SeC'!$B$38:$M$38</c:f>
              <c:numCache/>
            </c:numRef>
          </c:val>
        </c:ser>
        <c:ser>
          <c:idx val="5"/>
          <c:order val="3"/>
          <c:tx>
            <c:strRef>
              <c:f>'NS-SeC'!$A$37</c:f>
              <c:strCache>
                <c:ptCount val="1"/>
                <c:pt idx="0">
                  <c:v>6. Semi-routine occupations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'NS-SeC'!$B$37:$M$37</c:f>
              <c:numCache/>
            </c:numRef>
          </c:val>
        </c:ser>
        <c:ser>
          <c:idx val="4"/>
          <c:order val="4"/>
          <c:tx>
            <c:strRef>
              <c:f>'NS-SeC'!$A$36</c:f>
              <c:strCache>
                <c:ptCount val="1"/>
                <c:pt idx="0">
                  <c:v>5. Lower supervisory and technical occupations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'NS-SeC'!$B$36:$M$36</c:f>
              <c:numCache/>
            </c:numRef>
          </c:val>
        </c:ser>
        <c:ser>
          <c:idx val="3"/>
          <c:order val="5"/>
          <c:tx>
            <c:strRef>
              <c:f>'NS-SeC'!$A$35</c:f>
              <c:strCache>
                <c:ptCount val="1"/>
                <c:pt idx="0">
                  <c:v>4. Small employers and own account workers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'NS-SeC'!$B$35:$M$35</c:f>
              <c:numCache/>
            </c:numRef>
          </c:val>
        </c:ser>
        <c:ser>
          <c:idx val="2"/>
          <c:order val="6"/>
          <c:tx>
            <c:strRef>
              <c:f>'NS-SeC'!$A$34</c:f>
              <c:strCache>
                <c:ptCount val="1"/>
                <c:pt idx="0">
                  <c:v>3. Intermediate occupations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'NS-SeC'!$B$34:$M$34</c:f>
              <c:numCache/>
            </c:numRef>
          </c:val>
        </c:ser>
        <c:ser>
          <c:idx val="1"/>
          <c:order val="7"/>
          <c:tx>
            <c:strRef>
              <c:f>'NS-SeC'!$A$33</c:f>
              <c:strCache>
                <c:ptCount val="1"/>
                <c:pt idx="0">
                  <c:v>2. Lower managerial, administrative and professional occupations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'NS-SeC'!$B$33:$M$33</c:f>
              <c:numCache/>
            </c:numRef>
          </c:val>
        </c:ser>
        <c:ser>
          <c:idx val="0"/>
          <c:order val="8"/>
          <c:tx>
            <c:strRef>
              <c:f>'NS-SeC'!$A$30</c:f>
              <c:strCache>
                <c:ptCount val="1"/>
                <c:pt idx="0">
                  <c:v>1. Higher managerial, administrative and professional occupations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'NS-SeC'!$B$30:$M$30</c:f>
              <c:numCache/>
            </c:numRef>
          </c:val>
        </c:ser>
        <c:overlap val="100"/>
        <c:axId val="24415628"/>
        <c:axId val="48967709"/>
      </c:barChart>
      <c:catAx>
        <c:axId val="24415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67709"/>
        <c:crosses val="autoZero"/>
        <c:auto val="1"/>
        <c:lblOffset val="100"/>
        <c:tickLblSkip val="1"/>
        <c:noMultiLvlLbl val="0"/>
      </c:catAx>
      <c:valAx>
        <c:axId val="48967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15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215"/>
          <c:w val="0.3"/>
          <c:h val="0.3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Marital and Civil Partnership Status by Age (Aged 26 and over) (Wandsworth)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"/>
          <c:w val="0.9425"/>
          <c:h val="0.8107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Age!$AR$27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Age!$AR$28:$AR$34</c:f>
              <c:numCache/>
            </c:numRef>
          </c:val>
        </c:ser>
        <c:ser>
          <c:idx val="7"/>
          <c:order val="1"/>
          <c:tx>
            <c:strRef>
              <c:f>Age!$AQ$27</c:f>
              <c:strCache>
                <c:ptCount val="1"/>
                <c:pt idx="0">
                  <c:v>70 to 79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Age!$AQ$28:$AQ$34</c:f>
              <c:numCache/>
            </c:numRef>
          </c:val>
        </c:ser>
        <c:ser>
          <c:idx val="6"/>
          <c:order val="2"/>
          <c:tx>
            <c:strRef>
              <c:f>Age!$AP$27</c:f>
              <c:strCache>
                <c:ptCount val="1"/>
                <c:pt idx="0">
                  <c:v>60 to 69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Age!$AP$28:$AP$34</c:f>
              <c:numCache/>
            </c:numRef>
          </c:val>
        </c:ser>
        <c:ser>
          <c:idx val="5"/>
          <c:order val="3"/>
          <c:tx>
            <c:strRef>
              <c:f>Age!$AO$27</c:f>
              <c:strCache>
                <c:ptCount val="1"/>
                <c:pt idx="0">
                  <c:v>50 to 59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Age!$AO$28:$AO$34</c:f>
              <c:numCache/>
            </c:numRef>
          </c:val>
        </c:ser>
        <c:ser>
          <c:idx val="4"/>
          <c:order val="4"/>
          <c:tx>
            <c:strRef>
              <c:f>Age!$AN$27</c:f>
              <c:strCache>
                <c:ptCount val="1"/>
                <c:pt idx="0">
                  <c:v>40 to 49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Age!$AN$28:$AN$34</c:f>
              <c:numCache/>
            </c:numRef>
          </c:val>
        </c:ser>
        <c:ser>
          <c:idx val="3"/>
          <c:order val="5"/>
          <c:tx>
            <c:strRef>
              <c:f>Age!$AM$27</c:f>
              <c:strCache>
                <c:ptCount val="1"/>
                <c:pt idx="0">
                  <c:v>30 to 39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Age!$AM$28:$AM$34</c:f>
              <c:numCache/>
            </c:numRef>
          </c:val>
        </c:ser>
        <c:ser>
          <c:idx val="2"/>
          <c:order val="6"/>
          <c:tx>
            <c:strRef>
              <c:f>Age!$AL$27</c:f>
              <c:strCache>
                <c:ptCount val="1"/>
                <c:pt idx="0">
                  <c:v>20 to 29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Age!$AL$28:$AL$34</c:f>
              <c:numCache/>
            </c:numRef>
          </c:val>
        </c:ser>
        <c:ser>
          <c:idx val="1"/>
          <c:order val="7"/>
          <c:tx>
            <c:strRef>
              <c:f>Age!$AK$27</c:f>
              <c:strCache>
                <c:ptCount val="1"/>
                <c:pt idx="0">
                  <c:v>18 to 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Age!$AK$28:$AK$34</c:f>
              <c:numCache/>
            </c:numRef>
          </c:val>
        </c:ser>
        <c:ser>
          <c:idx val="0"/>
          <c:order val="8"/>
          <c:tx>
            <c:strRef>
              <c:f>Age!$AJ$27</c:f>
              <c:strCache>
                <c:ptCount val="1"/>
                <c:pt idx="0">
                  <c:v>16 to 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Age!$AJ$28:$AJ$34</c:f>
              <c:numCache/>
            </c:numRef>
          </c:val>
        </c:ser>
        <c:overlap val="100"/>
        <c:axId val="32600442"/>
        <c:axId val="21152563"/>
      </c:barChart>
      <c:catAx>
        <c:axId val="3260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2563"/>
        <c:crosses val="autoZero"/>
        <c:auto val="1"/>
        <c:lblOffset val="100"/>
        <c:tickLblSkip val="1"/>
        <c:noMultiLvlLbl val="0"/>
      </c:catAx>
      <c:valAx>
        <c:axId val="21152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00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25"/>
          <c:y val="0.12125"/>
          <c:w val="0.0475"/>
          <c:h val="0.5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of Youngest Dependent Child by Household Type (Wandsworth)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355"/>
          <c:w val="0.77575"/>
          <c:h val="0.88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Age!$F$15</c:f>
              <c:strCache>
                <c:ptCount val="1"/>
                <c:pt idx="0">
                  <c:v>Multi-person household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Age!$A$16:$A$22</c:f>
              <c:strCache/>
            </c:strRef>
          </c:cat>
          <c:val>
            <c:numRef>
              <c:f>Age!$F$16:$F$22</c:f>
              <c:numCache/>
            </c:numRef>
          </c:val>
        </c:ser>
        <c:ser>
          <c:idx val="3"/>
          <c:order val="1"/>
          <c:tx>
            <c:strRef>
              <c:f>Age!$E$15</c:f>
              <c:strCache>
                <c:ptCount val="1"/>
                <c:pt idx="0">
                  <c:v>Lone parent household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Age!$A$16:$A$22</c:f>
              <c:strCache/>
            </c:strRef>
          </c:cat>
          <c:val>
            <c:numRef>
              <c:f>Age!$E$16:$E$22</c:f>
              <c:numCache/>
            </c:numRef>
          </c:val>
        </c:ser>
        <c:ser>
          <c:idx val="2"/>
          <c:order val="2"/>
          <c:tx>
            <c:strRef>
              <c:f>Age!$D$15</c:f>
              <c:strCache>
                <c:ptCount val="1"/>
                <c:pt idx="0">
                  <c:v>Cohabiting couple household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Age!$A$16:$A$22</c:f>
              <c:strCache/>
            </c:strRef>
          </c:cat>
          <c:val>
            <c:numRef>
              <c:f>Age!$D$16:$D$22</c:f>
              <c:numCache/>
            </c:numRef>
          </c:val>
        </c:ser>
        <c:ser>
          <c:idx val="1"/>
          <c:order val="3"/>
          <c:tx>
            <c:strRef>
              <c:f>Age!$C$15</c:f>
              <c:strCache>
                <c:ptCount val="1"/>
                <c:pt idx="0">
                  <c:v>Married or same-sex civil partnership couple household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Age!$A$16:$A$22</c:f>
              <c:strCache/>
            </c:strRef>
          </c:cat>
          <c:val>
            <c:numRef>
              <c:f>Age!$C$16:$C$22</c:f>
              <c:numCache/>
            </c:numRef>
          </c:val>
        </c:ser>
        <c:ser>
          <c:idx val="0"/>
          <c:order val="4"/>
          <c:tx>
            <c:strRef>
              <c:f>Age!$B$15</c:f>
              <c:strCache>
                <c:ptCount val="1"/>
                <c:pt idx="0">
                  <c:v>One person household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Age!$A$16:$A$22</c:f>
              <c:strCache/>
            </c:strRef>
          </c:cat>
          <c:val>
            <c:numRef>
              <c:f>Age!$B$16:$B$22</c:f>
              <c:numCache/>
            </c:numRef>
          </c:val>
        </c:ser>
        <c:overlap val="100"/>
        <c:axId val="6547864"/>
        <c:axId val="18013369"/>
      </c:barChart>
      <c:catAx>
        <c:axId val="6547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13369"/>
        <c:crosses val="autoZero"/>
        <c:auto val="1"/>
        <c:lblOffset val="100"/>
        <c:tickLblSkip val="1"/>
        <c:noMultiLvlLbl val="0"/>
      </c:catAx>
      <c:valAx>
        <c:axId val="18013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7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.1645"/>
          <c:w val="0.215"/>
          <c:h val="0.5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by Sex (All Schoolchildren and Full-time Students aged 4 and over) (Wandsworth)</a:t>
            </a:r>
          </a:p>
        </c:rich>
      </c:tx>
      <c:layout>
        <c:manualLayout>
          <c:xMode val="factor"/>
          <c:yMode val="factor"/>
          <c:x val="-0.009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885"/>
          <c:w val="0.8855"/>
          <c:h val="0.850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Age!$K$19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Age!$I$20:$I$28</c:f>
              <c:strCache/>
            </c:strRef>
          </c:cat>
          <c:val>
            <c:numRef>
              <c:f>Age!$K$20:$K$28</c:f>
              <c:numCache/>
            </c:numRef>
          </c:val>
        </c:ser>
        <c:ser>
          <c:idx val="0"/>
          <c:order val="1"/>
          <c:tx>
            <c:strRef>
              <c:f>Age!$J$19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Age!$I$20:$I$28</c:f>
              <c:strCache/>
            </c:strRef>
          </c:cat>
          <c:val>
            <c:numRef>
              <c:f>Age!$J$20:$J$28</c:f>
              <c:numCache/>
            </c:numRef>
          </c:val>
        </c:ser>
        <c:overlap val="100"/>
        <c:axId val="32847206"/>
        <c:axId val="24360495"/>
      </c:barChart>
      <c:catAx>
        <c:axId val="3284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60495"/>
        <c:crosses val="autoZero"/>
        <c:auto val="1"/>
        <c:lblOffset val="100"/>
        <c:tickLblSkip val="1"/>
        <c:noMultiLvlLbl val="0"/>
      </c:catAx>
      <c:valAx>
        <c:axId val="24360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47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41725"/>
          <c:w val="0.094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Living Arrangements by Age (Household Reference Persons) (Wandsworth)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7675"/>
          <c:w val="0.9315"/>
          <c:h val="0.861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'Living Arrangements'!$BA$46</c:f>
              <c:strCache>
                <c:ptCount val="1"/>
                <c:pt idx="0">
                  <c:v>85+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Arrangements'!$BA$48:$BA$49,'Living Arrangements'!$BA$51:$BA$56)</c:f>
              <c:numCache/>
            </c:numRef>
          </c:val>
        </c:ser>
        <c:ser>
          <c:idx val="5"/>
          <c:order val="1"/>
          <c:tx>
            <c:strRef>
              <c:f>'Living Arrangements'!$AZ$46</c:f>
              <c:strCache>
                <c:ptCount val="1"/>
                <c:pt idx="0">
                  <c:v>75 to 84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Arrangements'!$AZ$48:$AZ$49,'Living Arrangements'!$AZ$51:$AZ$56)</c:f>
              <c:numCache/>
            </c:numRef>
          </c:val>
        </c:ser>
        <c:ser>
          <c:idx val="4"/>
          <c:order val="2"/>
          <c:tx>
            <c:strRef>
              <c:f>'Living Arrangements'!$AY$46</c:f>
              <c:strCache>
                <c:ptCount val="1"/>
                <c:pt idx="0">
                  <c:v>65 to 74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Arrangements'!$AY$48:$AY$49,'Living Arrangements'!$AY$51:$AY$56)</c:f>
              <c:numCache/>
            </c:numRef>
          </c:val>
        </c:ser>
        <c:ser>
          <c:idx val="3"/>
          <c:order val="3"/>
          <c:tx>
            <c:strRef>
              <c:f>'Living Arrangements'!$AX$46</c:f>
              <c:strCache>
                <c:ptCount val="1"/>
                <c:pt idx="0">
                  <c:v>50 to 64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Arrangements'!$AX$48:$AX$49,'Living Arrangements'!$AX$51:$AX$56)</c:f>
              <c:numCache/>
            </c:numRef>
          </c:val>
        </c:ser>
        <c:ser>
          <c:idx val="2"/>
          <c:order val="4"/>
          <c:tx>
            <c:strRef>
              <c:f>'Living Arrangements'!$AW$46</c:f>
              <c:strCache>
                <c:ptCount val="1"/>
                <c:pt idx="0">
                  <c:v>35 to 49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Arrangements'!$AW$48:$AW$49,'Living Arrangements'!$AW$51:$AW$56)</c:f>
              <c:numCache/>
            </c:numRef>
          </c:val>
        </c:ser>
        <c:ser>
          <c:idx val="1"/>
          <c:order val="5"/>
          <c:tx>
            <c:strRef>
              <c:f>'Living Arrangements'!$AV$46</c:f>
              <c:strCache>
                <c:ptCount val="1"/>
                <c:pt idx="0">
                  <c:v>25 to 34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Arrangements'!$AV$48:$AV$49,'Living Arrangements'!$AV$51:$AV$56)</c:f>
              <c:numCache/>
            </c:numRef>
          </c:val>
        </c:ser>
        <c:ser>
          <c:idx val="0"/>
          <c:order val="6"/>
          <c:tx>
            <c:strRef>
              <c:f>'Living Arrangements'!$AU$46</c:f>
              <c:strCache>
                <c:ptCount val="1"/>
                <c:pt idx="0">
                  <c:v>0 to 24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Arrangements'!$AU$48:$AU$49,'Living Arrangements'!$AU$51:$AU$56)</c:f>
              <c:numCache/>
            </c:numRef>
          </c:val>
        </c:ser>
        <c:overlap val="100"/>
        <c:axId val="61129420"/>
        <c:axId val="56484957"/>
      </c:barChart>
      <c:catAx>
        <c:axId val="61129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4957"/>
        <c:crosses val="autoZero"/>
        <c:auto val="1"/>
        <c:lblOffset val="100"/>
        <c:tickLblSkip val="1"/>
        <c:noMultiLvlLbl val="0"/>
      </c:catAx>
      <c:valAx>
        <c:axId val="56484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29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425"/>
          <c:y val="0.2335"/>
          <c:w val="0.05325"/>
          <c:h val="0.2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by Sex (All Schoolchildren and Full-time Students aged 4 and over) (Wandsworth)</a:t>
            </a:r>
          </a:p>
        </c:rich>
      </c:tx>
      <c:layout>
        <c:manualLayout>
          <c:xMode val="factor"/>
          <c:yMode val="factor"/>
          <c:x val="-0.04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78"/>
          <c:w val="0.841"/>
          <c:h val="0.85475"/>
        </c:manualLayout>
      </c:layout>
      <c:barChart>
        <c:barDir val="col"/>
        <c:grouping val="percentStacked"/>
        <c:varyColors val="0"/>
        <c:ser>
          <c:idx val="7"/>
          <c:order val="0"/>
          <c:tx>
            <c:strRef>
              <c:f>Age!$I$43</c:f>
              <c:strCache>
                <c:ptCount val="1"/>
                <c:pt idx="0">
                  <c:v>Age 25 and over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Age!$J$43:$L$43</c:f>
              <c:numCache/>
            </c:numRef>
          </c:val>
        </c:ser>
        <c:ser>
          <c:idx val="6"/>
          <c:order val="1"/>
          <c:tx>
            <c:strRef>
              <c:f>Age!$I$42</c:f>
              <c:strCache>
                <c:ptCount val="1"/>
                <c:pt idx="0">
                  <c:v>Age 22 to 24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Age!$J$42:$L$42</c:f>
              <c:numCache/>
            </c:numRef>
          </c:val>
        </c:ser>
        <c:ser>
          <c:idx val="5"/>
          <c:order val="2"/>
          <c:tx>
            <c:strRef>
              <c:f>Age!$I$41</c:f>
              <c:strCache>
                <c:ptCount val="1"/>
                <c:pt idx="0">
                  <c:v>Age 20 to 21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Age!$J$41:$L$41</c:f>
              <c:numCache/>
            </c:numRef>
          </c:val>
        </c:ser>
        <c:ser>
          <c:idx val="4"/>
          <c:order val="3"/>
          <c:tx>
            <c:strRef>
              <c:f>Age!$I$40</c:f>
              <c:strCache>
                <c:ptCount val="1"/>
                <c:pt idx="0">
                  <c:v>Age 19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Age!$J$40:$L$40</c:f>
              <c:numCache/>
            </c:numRef>
          </c:val>
        </c:ser>
        <c:ser>
          <c:idx val="3"/>
          <c:order val="4"/>
          <c:tx>
            <c:strRef>
              <c:f>Age!$I$39</c:f>
              <c:strCache>
                <c:ptCount val="1"/>
                <c:pt idx="0">
                  <c:v>Age 18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Age!$J$39:$L$39</c:f>
              <c:numCache/>
            </c:numRef>
          </c:val>
        </c:ser>
        <c:ser>
          <c:idx val="2"/>
          <c:order val="5"/>
          <c:tx>
            <c:strRef>
              <c:f>Age!$I$38</c:f>
              <c:strCache>
                <c:ptCount val="1"/>
                <c:pt idx="0">
                  <c:v>Age 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Age!$J$38:$L$38</c:f>
              <c:numCache/>
            </c:numRef>
          </c:val>
        </c:ser>
        <c:ser>
          <c:idx val="1"/>
          <c:order val="6"/>
          <c:tx>
            <c:strRef>
              <c:f>Age!$I$37</c:f>
              <c:strCache>
                <c:ptCount val="1"/>
                <c:pt idx="0">
                  <c:v>Age 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Age!$J$37:$L$37</c:f>
              <c:numCache/>
            </c:numRef>
          </c:val>
        </c:ser>
        <c:ser>
          <c:idx val="0"/>
          <c:order val="7"/>
          <c:tx>
            <c:strRef>
              <c:f>Age!$I$36</c:f>
              <c:strCache>
                <c:ptCount val="1"/>
                <c:pt idx="0">
                  <c:v>Age 4 to 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Age!$J$36:$L$36</c:f>
              <c:numCache/>
            </c:numRef>
          </c:val>
        </c:ser>
        <c:overlap val="100"/>
        <c:axId val="48250980"/>
        <c:axId val="23282965"/>
      </c:barChart>
      <c:catAx>
        <c:axId val="48250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82965"/>
        <c:crosses val="autoZero"/>
        <c:auto val="1"/>
        <c:lblOffset val="100"/>
        <c:tickLblSkip val="1"/>
        <c:noMultiLvlLbl val="0"/>
      </c:catAx>
      <c:valAx>
        <c:axId val="23282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50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345"/>
          <c:w val="0.14625"/>
          <c:h val="0.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Age of Family Reference Person by Family Type (Wandsworth)</a:t>
            </a:r>
          </a:p>
        </c:rich>
      </c:tx>
      <c:layout>
        <c:manualLayout>
          <c:xMode val="factor"/>
          <c:yMode val="factor"/>
          <c:x val="-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15"/>
          <c:w val="0.8585"/>
          <c:h val="0.886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Age!$Z$21</c:f>
              <c:strCache>
                <c:ptCount val="1"/>
                <c:pt idx="0">
                  <c:v>FRP Age 65 and over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Age!$AA$15:$AG$16</c:f>
              <c:multiLvlStrCache/>
            </c:multiLvlStrRef>
          </c:cat>
          <c:val>
            <c:numRef>
              <c:f>Age!$AA$21:$AG$21</c:f>
              <c:numCache/>
            </c:numRef>
          </c:val>
        </c:ser>
        <c:ser>
          <c:idx val="3"/>
          <c:order val="1"/>
          <c:tx>
            <c:strRef>
              <c:f>Age!$Z$20</c:f>
              <c:strCache>
                <c:ptCount val="1"/>
                <c:pt idx="0">
                  <c:v>FRP Age 50 to 64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Age!$AA$15:$AG$16</c:f>
              <c:multiLvlStrCache/>
            </c:multiLvlStrRef>
          </c:cat>
          <c:val>
            <c:numRef>
              <c:f>Age!$AA$20:$AG$20</c:f>
              <c:numCache/>
            </c:numRef>
          </c:val>
        </c:ser>
        <c:ser>
          <c:idx val="2"/>
          <c:order val="2"/>
          <c:tx>
            <c:strRef>
              <c:f>Age!$Z$19</c:f>
              <c:strCache>
                <c:ptCount val="1"/>
                <c:pt idx="0">
                  <c:v>FRP Age 35 to 49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Age!$AA$15:$AG$16</c:f>
              <c:multiLvlStrCache/>
            </c:multiLvlStrRef>
          </c:cat>
          <c:val>
            <c:numRef>
              <c:f>Age!$AA$19:$AG$19</c:f>
              <c:numCache/>
            </c:numRef>
          </c:val>
        </c:ser>
        <c:ser>
          <c:idx val="1"/>
          <c:order val="3"/>
          <c:tx>
            <c:strRef>
              <c:f>Age!$Z$18</c:f>
              <c:strCache>
                <c:ptCount val="1"/>
                <c:pt idx="0">
                  <c:v>FRP Age 25 to 34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Age!$AA$15:$AG$16</c:f>
              <c:multiLvlStrCache/>
            </c:multiLvlStrRef>
          </c:cat>
          <c:val>
            <c:numRef>
              <c:f>Age!$AA$18:$AG$18</c:f>
              <c:numCache/>
            </c:numRef>
          </c:val>
        </c:ser>
        <c:ser>
          <c:idx val="0"/>
          <c:order val="4"/>
          <c:tx>
            <c:strRef>
              <c:f>Age!$Z$17</c:f>
              <c:strCache>
                <c:ptCount val="1"/>
                <c:pt idx="0">
                  <c:v>FRP Age 24 and under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Age!$AA$15:$AG$16</c:f>
              <c:multiLvlStrCache/>
            </c:multiLvlStrRef>
          </c:cat>
          <c:val>
            <c:numRef>
              <c:f>Age!$AA$17:$AG$17</c:f>
              <c:numCache/>
            </c:numRef>
          </c:val>
        </c:ser>
        <c:overlap val="100"/>
        <c:axId val="34243090"/>
        <c:axId val="42506987"/>
      </c:barChart>
      <c:catAx>
        <c:axId val="34243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06987"/>
        <c:crosses val="autoZero"/>
        <c:auto val="1"/>
        <c:lblOffset val="100"/>
        <c:tickLblSkip val="1"/>
        <c:noMultiLvlLbl val="0"/>
      </c:catAx>
      <c:valAx>
        <c:axId val="42506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43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31325"/>
          <c:w val="0.1355"/>
          <c:h val="0.2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Marital and Civil Partnership Status by Age (Household Reference Persons)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5"/>
          <c:w val="0.9395"/>
          <c:h val="0.79625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Age!$BB$27</c:f>
              <c:strCache>
                <c:ptCount val="1"/>
                <c:pt idx="0">
                  <c:v>85+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Age!$BB$28:$BB$34</c:f>
              <c:numCache/>
            </c:numRef>
          </c:val>
        </c:ser>
        <c:ser>
          <c:idx val="5"/>
          <c:order val="1"/>
          <c:tx>
            <c:strRef>
              <c:f>Age!$BA$27</c:f>
              <c:strCache>
                <c:ptCount val="1"/>
                <c:pt idx="0">
                  <c:v>75 to 84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Age!$BA$28:$BA$34</c:f>
              <c:numCache/>
            </c:numRef>
          </c:val>
        </c:ser>
        <c:ser>
          <c:idx val="4"/>
          <c:order val="2"/>
          <c:tx>
            <c:strRef>
              <c:f>Age!$AZ$27</c:f>
              <c:strCache>
                <c:ptCount val="1"/>
                <c:pt idx="0">
                  <c:v>65 to 74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Age!$AZ$28:$AZ$34</c:f>
              <c:numCache/>
            </c:numRef>
          </c:val>
        </c:ser>
        <c:ser>
          <c:idx val="3"/>
          <c:order val="3"/>
          <c:tx>
            <c:strRef>
              <c:f>Age!$AY$27</c:f>
              <c:strCache>
                <c:ptCount val="1"/>
                <c:pt idx="0">
                  <c:v>50 to 64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Age!$AY$28:$AY$34</c:f>
              <c:numCache/>
            </c:numRef>
          </c:val>
        </c:ser>
        <c:ser>
          <c:idx val="2"/>
          <c:order val="4"/>
          <c:tx>
            <c:strRef>
              <c:f>Age!$AX$27</c:f>
              <c:strCache>
                <c:ptCount val="1"/>
                <c:pt idx="0">
                  <c:v>35 to 49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Age!$AX$28:$AX$34</c:f>
              <c:numCache/>
            </c:numRef>
          </c:val>
        </c:ser>
        <c:ser>
          <c:idx val="1"/>
          <c:order val="5"/>
          <c:tx>
            <c:strRef>
              <c:f>Age!$AW$27</c:f>
              <c:strCache>
                <c:ptCount val="1"/>
                <c:pt idx="0">
                  <c:v>25 to 34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Age!$AW$28:$AW$34</c:f>
              <c:numCache/>
            </c:numRef>
          </c:val>
        </c:ser>
        <c:ser>
          <c:idx val="0"/>
          <c:order val="6"/>
          <c:tx>
            <c:strRef>
              <c:f>Age!$AV$27</c:f>
              <c:strCache>
                <c:ptCount val="1"/>
                <c:pt idx="0">
                  <c:v>0 to 24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Age!$AV$28:$AV$34</c:f>
              <c:numCache/>
            </c:numRef>
          </c:val>
        </c:ser>
        <c:overlap val="100"/>
        <c:axId val="15719920"/>
        <c:axId val="3032369"/>
      </c:barChart>
      <c:catAx>
        <c:axId val="15719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2369"/>
        <c:crosses val="autoZero"/>
        <c:auto val="1"/>
        <c:lblOffset val="100"/>
        <c:tickLblSkip val="1"/>
        <c:noMultiLvlLbl val="0"/>
      </c:catAx>
      <c:valAx>
        <c:axId val="3032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9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075"/>
          <c:y val="0.12875"/>
          <c:w val="0.04925"/>
          <c:h val="0.5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Residence Type by Age (Wandsworth)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58"/>
          <c:w val="0.8385"/>
          <c:h val="0.9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'Residence Type'!$H$3</c:f>
              <c:strCache>
                <c:ptCount val="1"/>
                <c:pt idx="0">
                  <c:v>Lives in a communal establishment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'Residence Type'!$F$4:$F$25</c:f>
              <c:strCache/>
            </c:strRef>
          </c:cat>
          <c:val>
            <c:numRef>
              <c:f>'Residence Type'!$H$4:$H$25</c:f>
              <c:numCache/>
            </c:numRef>
          </c:val>
        </c:ser>
        <c:ser>
          <c:idx val="0"/>
          <c:order val="1"/>
          <c:tx>
            <c:strRef>
              <c:f>'Residence Type'!$G$3</c:f>
              <c:strCache>
                <c:ptCount val="1"/>
                <c:pt idx="0">
                  <c:v>Lives in a household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'Residence Type'!$F$4:$F$25</c:f>
              <c:strCache/>
            </c:strRef>
          </c:cat>
          <c:val>
            <c:numRef>
              <c:f>'Residence Type'!$G$4:$G$25</c:f>
              <c:numCache/>
            </c:numRef>
          </c:val>
        </c:ser>
        <c:overlap val="100"/>
        <c:axId val="39420798"/>
        <c:axId val="42708327"/>
      </c:barChart>
      <c:catAx>
        <c:axId val="39420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8327"/>
        <c:crosses val="autoZero"/>
        <c:auto val="1"/>
        <c:lblOffset val="100"/>
        <c:tickLblSkip val="1"/>
        <c:noMultiLvlLbl val="0"/>
      </c:catAx>
      <c:valAx>
        <c:axId val="42708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20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5"/>
          <c:y val="0.35475"/>
          <c:w val="0.13925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Composition by Age (Wandsworth)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5825"/>
          <c:w val="0.95775"/>
          <c:h val="0.88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'Household Composition'!$B$30</c:f>
              <c:strCache>
                <c:ptCount val="1"/>
                <c:pt idx="0">
                  <c:v>0 to 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Composition'!$A$31,'Household Composition'!$A$35:$A$36,'Household Composition'!$A$40,'Household Composition'!$A$44,'Household Composition'!$A$47)</c:f>
              <c:strCache/>
            </c:strRef>
          </c:cat>
          <c:val>
            <c:numRef>
              <c:f>('Household Composition'!$B$31,'Household Composition'!$B$35:$B$36,'Household Composition'!$B$40,'Household Composition'!$B$44,'Household Composition'!$B$47)</c:f>
              <c:numCache/>
            </c:numRef>
          </c:val>
        </c:ser>
        <c:ser>
          <c:idx val="1"/>
          <c:order val="1"/>
          <c:tx>
            <c:strRef>
              <c:f>'Household Composition'!$C$30</c:f>
              <c:strCache>
                <c:ptCount val="1"/>
                <c:pt idx="0">
                  <c:v>16 to 24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Composition'!$A$31,'Household Composition'!$A$35:$A$36,'Household Composition'!$A$40,'Household Composition'!$A$44,'Household Composition'!$A$47)</c:f>
              <c:strCache/>
            </c:strRef>
          </c:cat>
          <c:val>
            <c:numRef>
              <c:f>('Household Composition'!$C$31,'Household Composition'!$C$35:$C$36,'Household Composition'!$C$40,'Household Composition'!$C$44,'Household Composition'!$C$47)</c:f>
              <c:numCache/>
            </c:numRef>
          </c:val>
        </c:ser>
        <c:ser>
          <c:idx val="2"/>
          <c:order val="2"/>
          <c:tx>
            <c:strRef>
              <c:f>'Household Composition'!$D$30</c:f>
              <c:strCache>
                <c:ptCount val="1"/>
                <c:pt idx="0">
                  <c:v>25 to 34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Composition'!$A$31,'Household Composition'!$A$35:$A$36,'Household Composition'!$A$40,'Household Composition'!$A$44,'Household Composition'!$A$47)</c:f>
              <c:strCache/>
            </c:strRef>
          </c:cat>
          <c:val>
            <c:numRef>
              <c:f>('Household Composition'!$D$31,'Household Composition'!$D$35:$D$36,'Household Composition'!$D$40,'Household Composition'!$D$44,'Household Composition'!$D$47)</c:f>
              <c:numCache/>
            </c:numRef>
          </c:val>
        </c:ser>
        <c:ser>
          <c:idx val="3"/>
          <c:order val="3"/>
          <c:tx>
            <c:strRef>
              <c:f>'Household Composition'!$E$30</c:f>
              <c:strCache>
                <c:ptCount val="1"/>
                <c:pt idx="0">
                  <c:v>35 to 49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Composition'!$A$31,'Household Composition'!$A$35:$A$36,'Household Composition'!$A$40,'Household Composition'!$A$44,'Household Composition'!$A$47)</c:f>
              <c:strCache/>
            </c:strRef>
          </c:cat>
          <c:val>
            <c:numRef>
              <c:f>('Household Composition'!$E$31,'Household Composition'!$E$35:$E$36,'Household Composition'!$E$40,'Household Composition'!$E$44,'Household Composition'!$E$47)</c:f>
              <c:numCache/>
            </c:numRef>
          </c:val>
        </c:ser>
        <c:ser>
          <c:idx val="4"/>
          <c:order val="4"/>
          <c:tx>
            <c:strRef>
              <c:f>'Household Composition'!$F$30</c:f>
              <c:strCache>
                <c:ptCount val="1"/>
                <c:pt idx="0">
                  <c:v>50+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Composition'!$A$31,'Household Composition'!$A$35:$A$36,'Household Composition'!$A$40,'Household Composition'!$A$44,'Household Composition'!$A$47)</c:f>
              <c:strCache/>
            </c:strRef>
          </c:cat>
          <c:val>
            <c:numRef>
              <c:f>('Household Composition'!$F$31,'Household Composition'!$F$35:$F$36,'Household Composition'!$F$40,'Household Composition'!$F$44,'Household Composition'!$F$47)</c:f>
              <c:numCache/>
            </c:numRef>
          </c:val>
        </c:ser>
        <c:overlap val="100"/>
        <c:axId val="18337340"/>
        <c:axId val="37058829"/>
      </c:barChart>
      <c:catAx>
        <c:axId val="1833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58829"/>
        <c:crosses val="autoZero"/>
        <c:auto val="1"/>
        <c:lblOffset val="100"/>
        <c:tickLblSkip val="1"/>
        <c:noMultiLvlLbl val="0"/>
      </c:catAx>
      <c:valAx>
        <c:axId val="37058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37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425"/>
          <c:y val="0.43275"/>
          <c:w val="0.05575"/>
          <c:h val="0.2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Composition by Age (Wandsworth)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6925"/>
          <c:w val="0.70025"/>
          <c:h val="0.891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'Household Composition'!$I$20</c:f>
              <c:strCache>
                <c:ptCount val="1"/>
                <c:pt idx="0">
                  <c:v>Other household types: 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Composition'!$J$20:$N$20</c:f>
              <c:numCache/>
            </c:numRef>
          </c:val>
        </c:ser>
        <c:ser>
          <c:idx val="4"/>
          <c:order val="1"/>
          <c:tx>
            <c:strRef>
              <c:f>'Household Composition'!$I$17</c:f>
              <c:strCache>
                <c:ptCount val="1"/>
                <c:pt idx="0">
                  <c:v>One family only: Lone parent: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Composition'!$J$17:$N$17</c:f>
              <c:numCache/>
            </c:numRef>
          </c:val>
        </c:ser>
        <c:ser>
          <c:idx val="3"/>
          <c:order val="2"/>
          <c:tx>
            <c:strRef>
              <c:f>'Household Composition'!$I$13</c:f>
              <c:strCache>
                <c:ptCount val="1"/>
                <c:pt idx="0">
                  <c:v>One family only: Cohabiting couple: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Composition'!$J$13:$N$13</c:f>
              <c:numCache/>
            </c:numRef>
          </c:val>
        </c:ser>
        <c:ser>
          <c:idx val="2"/>
          <c:order val="3"/>
          <c:tx>
            <c:strRef>
              <c:f>'Household Composition'!$I$9</c:f>
              <c:strCache>
                <c:ptCount val="1"/>
                <c:pt idx="0">
                  <c:v>One family only: Married or same-sex civil partnership couple: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Composition'!$J$9:$N$9</c:f>
              <c:numCache/>
            </c:numRef>
          </c:val>
        </c:ser>
        <c:ser>
          <c:idx val="1"/>
          <c:order val="4"/>
          <c:tx>
            <c:strRef>
              <c:f>'Household Composition'!$I$8</c:f>
              <c:strCache>
                <c:ptCount val="1"/>
                <c:pt idx="0">
                  <c:v>One family only: All aged 65 and over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Composition'!$J$8:$N$8</c:f>
              <c:numCache/>
            </c:numRef>
          </c:val>
        </c:ser>
        <c:ser>
          <c:idx val="0"/>
          <c:order val="5"/>
          <c:tx>
            <c:strRef>
              <c:f>'Household Composition'!$I$4</c:f>
              <c:strCache>
                <c:ptCount val="1"/>
                <c:pt idx="0">
                  <c:v>One person household: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Composition'!$J$4:$N$4</c:f>
              <c:numCache/>
            </c:numRef>
          </c:val>
        </c:ser>
        <c:overlap val="100"/>
        <c:axId val="12002730"/>
        <c:axId val="21817763"/>
      </c:barChart>
      <c:catAx>
        <c:axId val="12002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17763"/>
        <c:crosses val="autoZero"/>
        <c:auto val="1"/>
        <c:lblOffset val="100"/>
        <c:tickLblSkip val="1"/>
        <c:noMultiLvlLbl val="0"/>
      </c:catAx>
      <c:valAx>
        <c:axId val="21817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02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5"/>
          <c:y val="0.1785"/>
          <c:w val="0.2935"/>
          <c:h val="0.5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Composition by Car or Van Availability (Wandsworth)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725"/>
          <c:w val="0.80425"/>
          <c:h val="0.857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'Household Composition'!$T$30</c:f>
              <c:strCache>
                <c:ptCount val="1"/>
                <c:pt idx="0">
                  <c:v>2 or more cars or vans in household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Composition'!$Q$31,'Household Composition'!$Q$35:$Q$36,'Household Composition'!$Q$40,'Household Composition'!$Q$44,'Household Composition'!$Q$47)</c:f>
              <c:strCache/>
            </c:strRef>
          </c:cat>
          <c:val>
            <c:numRef>
              <c:f>('Household Composition'!$T$31,'Household Composition'!$T$35:$T$36,'Household Composition'!$T$40,'Household Composition'!$T$44,'Household Composition'!$T$47)</c:f>
              <c:numCache/>
            </c:numRef>
          </c:val>
        </c:ser>
        <c:ser>
          <c:idx val="1"/>
          <c:order val="1"/>
          <c:tx>
            <c:strRef>
              <c:f>'Household Composition'!$S$30</c:f>
              <c:strCache>
                <c:ptCount val="1"/>
                <c:pt idx="0">
                  <c:v>1 car or van in household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Composition'!$Q$31,'Household Composition'!$Q$35:$Q$36,'Household Composition'!$Q$40,'Household Composition'!$Q$44,'Household Composition'!$Q$47)</c:f>
              <c:strCache/>
            </c:strRef>
          </c:cat>
          <c:val>
            <c:numRef>
              <c:f>('Household Composition'!$S$31,'Household Composition'!$S$35:$S$36,'Household Composition'!$S$40,'Household Composition'!$S$44,'Household Composition'!$S$47)</c:f>
              <c:numCache/>
            </c:numRef>
          </c:val>
        </c:ser>
        <c:ser>
          <c:idx val="0"/>
          <c:order val="2"/>
          <c:tx>
            <c:strRef>
              <c:f>'Household Composition'!$R$30</c:f>
              <c:strCache>
                <c:ptCount val="1"/>
                <c:pt idx="0">
                  <c:v>No cars or vans in household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Composition'!$Q$31,'Household Composition'!$Q$35:$Q$36,'Household Composition'!$Q$40,'Household Composition'!$Q$44,'Household Composition'!$Q$47)</c:f>
              <c:strCache/>
            </c:strRef>
          </c:cat>
          <c:val>
            <c:numRef>
              <c:f>('Household Composition'!$R$31,'Household Composition'!$R$35:$R$36,'Household Composition'!$R$40,'Household Composition'!$R$44,'Household Composition'!$R$47)</c:f>
              <c:numCache/>
            </c:numRef>
          </c:val>
        </c:ser>
        <c:overlap val="100"/>
        <c:axId val="15195464"/>
        <c:axId val="63323305"/>
      </c:barChart>
      <c:catAx>
        <c:axId val="1519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23305"/>
        <c:crosses val="autoZero"/>
        <c:auto val="1"/>
        <c:lblOffset val="100"/>
        <c:tickLblSkip val="1"/>
        <c:noMultiLvlLbl val="0"/>
      </c:catAx>
      <c:valAx>
        <c:axId val="63323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95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36075"/>
          <c:w val="0.17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Composition by Number of Bedrooms (Wandsworth)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69"/>
          <c:w val="0.8755"/>
          <c:h val="0.857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'Household Composition'!$AH$30</c:f>
              <c:strCache>
                <c:ptCount val="1"/>
                <c:pt idx="0">
                  <c:v>5 or more bedrooms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Composition'!$AC$31,'Household Composition'!$AC$35:$AC$36,'Household Composition'!$AC$40,'Household Composition'!$AC$44,'Household Composition'!$AC$47)</c:f>
              <c:strCache/>
            </c:strRef>
          </c:cat>
          <c:val>
            <c:numRef>
              <c:f>('Household Composition'!$AH$31,'Household Composition'!$AH$35:$AH$36,'Household Composition'!$AH$40,'Household Composition'!$AH$44,'Household Composition'!$AH$47)</c:f>
              <c:numCache/>
            </c:numRef>
          </c:val>
        </c:ser>
        <c:ser>
          <c:idx val="3"/>
          <c:order val="1"/>
          <c:tx>
            <c:strRef>
              <c:f>'Household Composition'!$AG$30</c:f>
              <c:strCache>
                <c:ptCount val="1"/>
                <c:pt idx="0">
                  <c:v>4 bedrooms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Composition'!$AC$31,'Household Composition'!$AC$35:$AC$36,'Household Composition'!$AC$40,'Household Composition'!$AC$44,'Household Composition'!$AC$47)</c:f>
              <c:strCache/>
            </c:strRef>
          </c:cat>
          <c:val>
            <c:numRef>
              <c:f>('Household Composition'!$AG$31,'Household Composition'!$AG$35:$AG$36,'Household Composition'!$AG$40,'Household Composition'!$AG$44,'Household Composition'!$AG$47)</c:f>
              <c:numCache/>
            </c:numRef>
          </c:val>
        </c:ser>
        <c:ser>
          <c:idx val="2"/>
          <c:order val="2"/>
          <c:tx>
            <c:strRef>
              <c:f>'Household Composition'!$AF$30</c:f>
              <c:strCache>
                <c:ptCount val="1"/>
                <c:pt idx="0">
                  <c:v>3 bedrooms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Composition'!$AC$31,'Household Composition'!$AC$35:$AC$36,'Household Composition'!$AC$40,'Household Composition'!$AC$44,'Household Composition'!$AC$47)</c:f>
              <c:strCache/>
            </c:strRef>
          </c:cat>
          <c:val>
            <c:numRef>
              <c:f>('Household Composition'!$AF$31,'Household Composition'!$AF$35:$AF$36,'Household Composition'!$AF$40,'Household Composition'!$AF$44,'Household Composition'!$AF$47)</c:f>
              <c:numCache/>
            </c:numRef>
          </c:val>
        </c:ser>
        <c:ser>
          <c:idx val="1"/>
          <c:order val="3"/>
          <c:tx>
            <c:strRef>
              <c:f>'Household Composition'!$AE$30</c:f>
              <c:strCache>
                <c:ptCount val="1"/>
                <c:pt idx="0">
                  <c:v>2 bedrooms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Composition'!$AC$31,'Household Composition'!$AC$35:$AC$36,'Household Composition'!$AC$40,'Household Composition'!$AC$44,'Household Composition'!$AC$47)</c:f>
              <c:strCache/>
            </c:strRef>
          </c:cat>
          <c:val>
            <c:numRef>
              <c:f>('Household Composition'!$AE$31,'Household Composition'!$AE$35:$AE$36,'Household Composition'!$AE$40,'Household Composition'!$AE$44,'Household Composition'!$AE$47)</c:f>
              <c:numCache/>
            </c:numRef>
          </c:val>
        </c:ser>
        <c:ser>
          <c:idx val="0"/>
          <c:order val="4"/>
          <c:tx>
            <c:strRef>
              <c:f>'Household Composition'!$AD$30</c:f>
              <c:strCache>
                <c:ptCount val="1"/>
                <c:pt idx="0">
                  <c:v>1 bedroom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Composition'!$AC$31,'Household Composition'!$AC$35:$AC$36,'Household Composition'!$AC$40,'Household Composition'!$AC$44,'Household Composition'!$AC$47)</c:f>
              <c:strCache/>
            </c:strRef>
          </c:cat>
          <c:val>
            <c:numRef>
              <c:f>('Household Composition'!$AD$31,'Household Composition'!$AD$35:$AD$36,'Household Composition'!$AD$40,'Household Composition'!$AD$44,'Household Composition'!$AD$47)</c:f>
              <c:numCache/>
            </c:numRef>
          </c:val>
        </c:ser>
        <c:overlap val="100"/>
        <c:axId val="17896598"/>
        <c:axId val="31329183"/>
      </c:barChart>
      <c:catAx>
        <c:axId val="17896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29183"/>
        <c:crosses val="autoZero"/>
        <c:auto val="1"/>
        <c:lblOffset val="100"/>
        <c:tickLblSkip val="1"/>
        <c:noMultiLvlLbl val="0"/>
      </c:catAx>
      <c:valAx>
        <c:axId val="31329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96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41475"/>
          <c:w val="0.109"/>
          <c:h val="0.2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Composition by Religion of Household Reference Person (HRP) (Wandsworth)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6275"/>
          <c:w val="0.67025"/>
          <c:h val="0.86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'Household Composition'!$BE$20</c:f>
              <c:strCache>
                <c:ptCount val="1"/>
                <c:pt idx="0">
                  <c:v>Other household types: 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Composition'!$BF$20:$BO$20</c:f>
              <c:numCache/>
            </c:numRef>
          </c:val>
        </c:ser>
        <c:ser>
          <c:idx val="4"/>
          <c:order val="1"/>
          <c:tx>
            <c:strRef>
              <c:f>'Household Composition'!$BE$17</c:f>
              <c:strCache>
                <c:ptCount val="1"/>
                <c:pt idx="0">
                  <c:v>One family only: Lone parent: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Composition'!$BF$17:$BO$17</c:f>
              <c:numCache/>
            </c:numRef>
          </c:val>
        </c:ser>
        <c:ser>
          <c:idx val="3"/>
          <c:order val="2"/>
          <c:tx>
            <c:strRef>
              <c:f>'Household Composition'!$BE$13</c:f>
              <c:strCache>
                <c:ptCount val="1"/>
                <c:pt idx="0">
                  <c:v>One family only: Cohabiting couple: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Composition'!$BF$13:$BO$13</c:f>
              <c:numCache/>
            </c:numRef>
          </c:val>
        </c:ser>
        <c:ser>
          <c:idx val="2"/>
          <c:order val="3"/>
          <c:tx>
            <c:strRef>
              <c:f>'Household Composition'!$BE$9</c:f>
              <c:strCache>
                <c:ptCount val="1"/>
                <c:pt idx="0">
                  <c:v>One family only: Married or same-sex civil partnership couple: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Composition'!$BF$9:$BO$9</c:f>
              <c:numCache/>
            </c:numRef>
          </c:val>
        </c:ser>
        <c:ser>
          <c:idx val="1"/>
          <c:order val="4"/>
          <c:tx>
            <c:strRef>
              <c:f>'Household Composition'!$BE$8</c:f>
              <c:strCache>
                <c:ptCount val="1"/>
                <c:pt idx="0">
                  <c:v>One family only: All aged 65 and over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Composition'!$BF$8:$BO$8</c:f>
              <c:numCache/>
            </c:numRef>
          </c:val>
        </c:ser>
        <c:ser>
          <c:idx val="0"/>
          <c:order val="5"/>
          <c:tx>
            <c:strRef>
              <c:f>'Household Composition'!$BE$4</c:f>
              <c:strCache>
                <c:ptCount val="1"/>
                <c:pt idx="0">
                  <c:v>One person household: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Composition'!$BF$4:$BO$4</c:f>
              <c:numCache/>
            </c:numRef>
          </c:val>
        </c:ser>
        <c:overlap val="100"/>
        <c:axId val="4626196"/>
        <c:axId val="60140549"/>
      </c:barChart>
      <c:catAx>
        <c:axId val="4626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40549"/>
        <c:crosses val="autoZero"/>
        <c:auto val="1"/>
        <c:lblOffset val="100"/>
        <c:tickLblSkip val="1"/>
        <c:noMultiLvlLbl val="0"/>
      </c:catAx>
      <c:valAx>
        <c:axId val="60140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6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75"/>
          <c:y val="0.341"/>
          <c:w val="0.31625"/>
          <c:h val="0.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Household Composition by Number of People in Household with a Long-term Health Problem or Disability (Wandsworth)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3"/>
          <c:w val="0.664"/>
          <c:h val="0.854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'Household Composition'!$BW$21</c:f>
              <c:strCache>
                <c:ptCount val="1"/>
                <c:pt idx="0">
                  <c:v>Other household types: 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Composition'!$BX$21:$CA$21</c:f>
              <c:numCache/>
            </c:numRef>
          </c:val>
        </c:ser>
        <c:ser>
          <c:idx val="4"/>
          <c:order val="1"/>
          <c:tx>
            <c:strRef>
              <c:f>'Household Composition'!$BW$18</c:f>
              <c:strCache>
                <c:ptCount val="1"/>
                <c:pt idx="0">
                  <c:v>One family only: Lone parent: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Composition'!$BX$18:$CA$18</c:f>
              <c:numCache/>
            </c:numRef>
          </c:val>
        </c:ser>
        <c:ser>
          <c:idx val="3"/>
          <c:order val="2"/>
          <c:tx>
            <c:strRef>
              <c:f>'Household Composition'!$BW$14</c:f>
              <c:strCache>
                <c:ptCount val="1"/>
                <c:pt idx="0">
                  <c:v>One family only: Cohabiting couple: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Composition'!$BX$14:$CA$14</c:f>
              <c:numCache/>
            </c:numRef>
          </c:val>
        </c:ser>
        <c:ser>
          <c:idx val="2"/>
          <c:order val="3"/>
          <c:tx>
            <c:strRef>
              <c:f>'Household Composition'!$BW$10</c:f>
              <c:strCache>
                <c:ptCount val="1"/>
                <c:pt idx="0">
                  <c:v>One family only: Married or same-sex civil partnership couple: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Composition'!$BX$10:$CA$10</c:f>
              <c:numCache/>
            </c:numRef>
          </c:val>
        </c:ser>
        <c:ser>
          <c:idx val="1"/>
          <c:order val="4"/>
          <c:tx>
            <c:strRef>
              <c:f>'Household Composition'!$BW$9</c:f>
              <c:strCache>
                <c:ptCount val="1"/>
                <c:pt idx="0">
                  <c:v>One family only: All aged 65 and over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Composition'!$BX$9:$CA$9</c:f>
              <c:numCache/>
            </c:numRef>
          </c:val>
        </c:ser>
        <c:ser>
          <c:idx val="0"/>
          <c:order val="5"/>
          <c:tx>
            <c:strRef>
              <c:f>'Household Composition'!$BW$5</c:f>
              <c:strCache>
                <c:ptCount val="1"/>
                <c:pt idx="0">
                  <c:v>One person household: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Composition'!$BX$5:$CA$5</c:f>
              <c:numCache/>
            </c:numRef>
          </c:val>
        </c:ser>
        <c:overlap val="100"/>
        <c:axId val="43629634"/>
        <c:axId val="30314331"/>
      </c:barChart>
      <c:catAx>
        <c:axId val="43629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4331"/>
        <c:crosses val="autoZero"/>
        <c:auto val="1"/>
        <c:lblOffset val="100"/>
        <c:tickLblSkip val="1"/>
        <c:noMultiLvlLbl val="0"/>
      </c:catAx>
      <c:valAx>
        <c:axId val="30314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29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"/>
          <c:y val="0.3585"/>
          <c:w val="0.31975"/>
          <c:h val="0.2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Car or Van Availability (Wandsworth)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95"/>
          <c:w val="0.95025"/>
          <c:h val="0.84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'Tenure (1)'!$AL$19</c:f>
              <c:strCache>
                <c:ptCount val="1"/>
                <c:pt idx="0">
                  <c:v>2+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(1)'!$AI$21:$AI$22,'Tenure (1)'!$AI$24:$AI$25,'Tenure (1)'!$AI$27:$AI$28)</c:f>
              <c:strCache/>
            </c:strRef>
          </c:cat>
          <c:val>
            <c:numRef>
              <c:f>('Tenure (1)'!$AL$21:$AL$22,'Tenure (1)'!$AL$24:$AL$25,'Tenure (1)'!$AL$27:$AL$28)</c:f>
              <c:numCache/>
            </c:numRef>
          </c:val>
        </c:ser>
        <c:ser>
          <c:idx val="1"/>
          <c:order val="1"/>
          <c:tx>
            <c:strRef>
              <c:f>'Tenure (1)'!$AK$19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(1)'!$AI$21:$AI$22,'Tenure (1)'!$AI$24:$AI$25,'Tenure (1)'!$AI$27:$AI$28)</c:f>
              <c:strCache/>
            </c:strRef>
          </c:cat>
          <c:val>
            <c:numRef>
              <c:f>('Tenure (1)'!$AK$21:$AK$22,'Tenure (1)'!$AK$24:$AK$25,'Tenure (1)'!$AK$27:$AK$28)</c:f>
              <c:numCache/>
            </c:numRef>
          </c:val>
        </c:ser>
        <c:ser>
          <c:idx val="0"/>
          <c:order val="2"/>
          <c:tx>
            <c:strRef>
              <c:f>'Tenure (1)'!$AJ$19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(1)'!$AI$21:$AI$22,'Tenure (1)'!$AI$24:$AI$25,'Tenure (1)'!$AI$27:$AI$28)</c:f>
              <c:strCache/>
            </c:strRef>
          </c:cat>
          <c:val>
            <c:numRef>
              <c:f>('Tenure (1)'!$AJ$21:$AJ$22,'Tenure (1)'!$AJ$24:$AJ$25,'Tenure (1)'!$AJ$27:$AJ$28)</c:f>
              <c:numCache/>
            </c:numRef>
          </c:val>
        </c:ser>
        <c:overlap val="100"/>
        <c:axId val="63215802"/>
        <c:axId val="16499059"/>
      </c:barChart>
      <c:catAx>
        <c:axId val="63215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9059"/>
        <c:crosses val="autoZero"/>
        <c:auto val="1"/>
        <c:lblOffset val="100"/>
        <c:tickLblSkip val="1"/>
        <c:noMultiLvlLbl val="0"/>
      </c:catAx>
      <c:valAx>
        <c:axId val="16499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15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6425"/>
          <c:y val="0.432"/>
          <c:w val="0.03375"/>
          <c:h val="0.1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Family Status by Number of Parents Working by Dependent Children in Family (Wandsworth)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755"/>
          <c:w val="0.76325"/>
          <c:h val="0.843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'Family Status'!$A$25</c:f>
              <c:strCache>
                <c:ptCount val="1"/>
                <c:pt idx="0">
                  <c:v>Lone parent family: Parent not working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Status'!$B$18:$E$18</c:f>
              <c:strCache/>
            </c:strRef>
          </c:cat>
          <c:val>
            <c:numRef>
              <c:f>'Family Status'!$B$25:$E$25</c:f>
              <c:numCache/>
            </c:numRef>
          </c:val>
        </c:ser>
        <c:ser>
          <c:idx val="3"/>
          <c:order val="1"/>
          <c:tx>
            <c:strRef>
              <c:f>'Family Status'!$A$24</c:f>
              <c:strCache>
                <c:ptCount val="1"/>
                <c:pt idx="0">
                  <c:v>Lone parent family: Parent working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Status'!$B$18:$E$18</c:f>
              <c:strCache/>
            </c:strRef>
          </c:cat>
          <c:val>
            <c:numRef>
              <c:f>'Family Status'!$B$24:$E$24</c:f>
              <c:numCache/>
            </c:numRef>
          </c:val>
        </c:ser>
        <c:ser>
          <c:idx val="2"/>
          <c:order val="2"/>
          <c:tx>
            <c:strRef>
              <c:f>'Family Status'!$A$22</c:f>
              <c:strCache>
                <c:ptCount val="1"/>
                <c:pt idx="0">
                  <c:v>Couple family: No parents working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Status'!$B$18:$E$18</c:f>
              <c:strCache/>
            </c:strRef>
          </c:cat>
          <c:val>
            <c:numRef>
              <c:f>'Family Status'!$B$22:$E$22</c:f>
              <c:numCache/>
            </c:numRef>
          </c:val>
        </c:ser>
        <c:ser>
          <c:idx val="1"/>
          <c:order val="3"/>
          <c:tx>
            <c:strRef>
              <c:f>'Family Status'!$A$21</c:f>
              <c:strCache>
                <c:ptCount val="1"/>
                <c:pt idx="0">
                  <c:v>Couple family: One parent working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Status'!$B$18:$E$18</c:f>
              <c:strCache/>
            </c:strRef>
          </c:cat>
          <c:val>
            <c:numRef>
              <c:f>'Family Status'!$B$21:$E$21</c:f>
              <c:numCache/>
            </c:numRef>
          </c:val>
        </c:ser>
        <c:ser>
          <c:idx val="0"/>
          <c:order val="4"/>
          <c:tx>
            <c:strRef>
              <c:f>'Family Status'!$A$20</c:f>
              <c:strCache>
                <c:ptCount val="1"/>
                <c:pt idx="0">
                  <c:v>Couple family: Both parents working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Status'!$B$18:$E$18</c:f>
              <c:strCache/>
            </c:strRef>
          </c:cat>
          <c:val>
            <c:numRef>
              <c:f>'Family Status'!$B$20:$E$20</c:f>
              <c:numCache/>
            </c:numRef>
          </c:val>
        </c:ser>
        <c:overlap val="100"/>
        <c:axId val="58541984"/>
        <c:axId val="22848289"/>
      </c:barChart>
      <c:catAx>
        <c:axId val="58541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48289"/>
        <c:crosses val="autoZero"/>
        <c:auto val="1"/>
        <c:lblOffset val="100"/>
        <c:tickLblSkip val="1"/>
        <c:noMultiLvlLbl val="0"/>
      </c:catAx>
      <c:valAx>
        <c:axId val="22848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1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25"/>
          <c:y val="0.19125"/>
          <c:w val="0.2155"/>
          <c:h val="0.4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Family Status by Number of Parents Working by Dependent Children in Family (Wandsworth)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7415"/>
          <c:h val="0.842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'Family Status'!$D$33</c:f>
              <c:strCache>
                <c:ptCount val="1"/>
                <c:pt idx="0">
                  <c:v>Three or more dependent children in family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Status'!$A$34:$A$41</c:f>
              <c:strCache/>
            </c:strRef>
          </c:cat>
          <c:val>
            <c:numRef>
              <c:f>'Family Status'!$D$34:$D$41</c:f>
              <c:numCache/>
            </c:numRef>
          </c:val>
        </c:ser>
        <c:ser>
          <c:idx val="1"/>
          <c:order val="1"/>
          <c:tx>
            <c:strRef>
              <c:f>'Family Status'!$C$33</c:f>
              <c:strCache>
                <c:ptCount val="1"/>
                <c:pt idx="0">
                  <c:v>Two dependent children in family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Status'!$A$34:$A$41</c:f>
              <c:strCache/>
            </c:strRef>
          </c:cat>
          <c:val>
            <c:numRef>
              <c:f>'Family Status'!$C$34:$C$41</c:f>
              <c:numCache/>
            </c:numRef>
          </c:val>
        </c:ser>
        <c:ser>
          <c:idx val="0"/>
          <c:order val="2"/>
          <c:tx>
            <c:strRef>
              <c:f>'Family Status'!$B$33</c:f>
              <c:strCache>
                <c:ptCount val="1"/>
                <c:pt idx="0">
                  <c:v>One dependent child in family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Status'!$A$34:$A$41</c:f>
              <c:strCache/>
            </c:strRef>
          </c:cat>
          <c:val>
            <c:numRef>
              <c:f>'Family Status'!$B$34:$B$41</c:f>
              <c:numCache/>
            </c:numRef>
          </c:val>
        </c:ser>
        <c:overlap val="100"/>
        <c:axId val="28592302"/>
        <c:axId val="36155607"/>
      </c:barChart>
      <c:catAx>
        <c:axId val="2859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55607"/>
        <c:crosses val="autoZero"/>
        <c:auto val="1"/>
        <c:lblOffset val="100"/>
        <c:tickLblSkip val="1"/>
        <c:noMultiLvlLbl val="0"/>
      </c:catAx>
      <c:valAx>
        <c:axId val="36155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92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"/>
          <c:y val="0.23825"/>
          <c:w val="0.23525"/>
          <c:h val="0.3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Occupation (Wandsworth)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75"/>
          <c:w val="0.685"/>
          <c:h val="0.8647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'Tenure (1)'!$AF$3:$AF$4</c:f>
              <c:strCache>
                <c:ptCount val="1"/>
                <c:pt idx="0">
                  <c:v>Elementary occupations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(1)'!$AF$6:$AF$7,'Tenure (1)'!$AF$9:$AF$10,'Tenure (1)'!$AF$12:$AF$13)</c:f>
              <c:numCache/>
            </c:numRef>
          </c:val>
        </c:ser>
        <c:ser>
          <c:idx val="7"/>
          <c:order val="1"/>
          <c:tx>
            <c:strRef>
              <c:f>'Tenure (1)'!$AE$3:$AE$4</c:f>
              <c:strCache>
                <c:ptCount val="1"/>
                <c:pt idx="0">
                  <c:v>Process, plant and machine operatives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(1)'!$AE$6:$AE$7,'Tenure (1)'!$AE$9:$AE$10,'Tenure (1)'!$AE$12:$AE$13)</c:f>
              <c:numCache/>
            </c:numRef>
          </c:val>
        </c:ser>
        <c:ser>
          <c:idx val="6"/>
          <c:order val="2"/>
          <c:tx>
            <c:strRef>
              <c:f>'Tenure (1)'!$AD$3:$AD$4</c:f>
              <c:strCache>
                <c:ptCount val="1"/>
                <c:pt idx="0">
                  <c:v>Sales and customer service occupations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(1)'!$AD$6:$AD$7,'Tenure (1)'!$AD$9:$AD$10,'Tenure (1)'!$AD$12:$AD$13)</c:f>
              <c:numCache/>
            </c:numRef>
          </c:val>
        </c:ser>
        <c:ser>
          <c:idx val="5"/>
          <c:order val="3"/>
          <c:tx>
            <c:strRef>
              <c:f>'Tenure (1)'!$AC$3:$AC$4</c:f>
              <c:strCache>
                <c:ptCount val="1"/>
                <c:pt idx="0">
                  <c:v>Caring, leisure and other service occupations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(1)'!$AC$6:$AC$7,'Tenure (1)'!$AC$9:$AC$10,'Tenure (1)'!$AC$12:$AC$13)</c:f>
              <c:numCache/>
            </c:numRef>
          </c:val>
        </c:ser>
        <c:ser>
          <c:idx val="4"/>
          <c:order val="4"/>
          <c:tx>
            <c:strRef>
              <c:f>'Tenure (1)'!$AB$3:$AB$4</c:f>
              <c:strCache>
                <c:ptCount val="1"/>
                <c:pt idx="0">
                  <c:v>Skilled trades occupations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(1)'!$AB$6:$AB$7,'Tenure (1)'!$AB$9:$AB$10,'Tenure (1)'!$AB$12:$AB$13)</c:f>
              <c:numCache/>
            </c:numRef>
          </c:val>
        </c:ser>
        <c:ser>
          <c:idx val="3"/>
          <c:order val="5"/>
          <c:tx>
            <c:strRef>
              <c:f>'Tenure (1)'!$AA$3:$AA$4</c:f>
              <c:strCache>
                <c:ptCount val="1"/>
                <c:pt idx="0">
                  <c:v>Administrative and secretarial occupations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(1)'!$AA$6:$AA$7,'Tenure (1)'!$AA$9:$AA$10,'Tenure (1)'!$AA$12:$AA$13)</c:f>
              <c:numCache/>
            </c:numRef>
          </c:val>
        </c:ser>
        <c:ser>
          <c:idx val="2"/>
          <c:order val="6"/>
          <c:tx>
            <c:strRef>
              <c:f>'Tenure (1)'!$Z$3:$Z$4</c:f>
              <c:strCache>
                <c:ptCount val="1"/>
                <c:pt idx="0">
                  <c:v>Associate professional and technical occupations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(1)'!$Z$6:$Z$7,'Tenure (1)'!$Z$9:$Z$10,'Tenure (1)'!$Z$12:$Z$13)</c:f>
              <c:numCache/>
            </c:numRef>
          </c:val>
        </c:ser>
        <c:ser>
          <c:idx val="1"/>
          <c:order val="7"/>
          <c:tx>
            <c:strRef>
              <c:f>'Tenure (1)'!$Y$3:$Y$4</c:f>
              <c:strCache>
                <c:ptCount val="1"/>
                <c:pt idx="0">
                  <c:v>Professional occupations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(1)'!$Y$6:$Y$7,'Tenure (1)'!$Y$9:$Y$10,'Tenure (1)'!$Y$12:$Y$13)</c:f>
              <c:numCache/>
            </c:numRef>
          </c:val>
        </c:ser>
        <c:ser>
          <c:idx val="0"/>
          <c:order val="8"/>
          <c:tx>
            <c:strRef>
              <c:f>'Tenure (1)'!$X$3:$X$4</c:f>
              <c:strCache>
                <c:ptCount val="1"/>
                <c:pt idx="0">
                  <c:v>Managers, directors and senior officials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(1)'!$X$6:$X$7,'Tenure (1)'!$X$9:$X$10,'Tenure (1)'!$X$12:$X$13)</c:f>
              <c:numCache/>
            </c:numRef>
          </c:val>
        </c:ser>
        <c:overlap val="100"/>
        <c:axId val="13161176"/>
        <c:axId val="36877561"/>
      </c:barChart>
      <c:catAx>
        <c:axId val="13161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7561"/>
        <c:crosses val="autoZero"/>
        <c:auto val="1"/>
        <c:lblOffset val="100"/>
        <c:tickLblSkip val="1"/>
        <c:noMultiLvlLbl val="0"/>
      </c:catAx>
      <c:valAx>
        <c:axId val="36877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61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25"/>
          <c:y val="0.27875"/>
          <c:w val="0.29925"/>
          <c:h val="0.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Occupation (Wandsworth)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675"/>
          <c:w val="0.74625"/>
          <c:h val="0.845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(1)'!$K$29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(1)'!$L$29:$T$29</c:f>
              <c:numCache/>
            </c:numRef>
          </c:val>
        </c:ser>
        <c:ser>
          <c:idx val="4"/>
          <c:order val="1"/>
          <c:tx>
            <c:strRef>
              <c:f>'Tenure (1)'!$K$28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(1)'!$L$28:$T$28</c:f>
              <c:numCache/>
            </c:numRef>
          </c:val>
        </c:ser>
        <c:ser>
          <c:idx val="3"/>
          <c:order val="2"/>
          <c:tx>
            <c:strRef>
              <c:f>'Tenure (1)'!$K$26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(1)'!$L$26:$T$26</c:f>
              <c:numCache/>
            </c:numRef>
          </c:val>
        </c:ser>
        <c:ser>
          <c:idx val="2"/>
          <c:order val="3"/>
          <c:tx>
            <c:strRef>
              <c:f>'Tenure (1)'!$K$25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(1)'!$L$25:$T$25</c:f>
              <c:numCache/>
            </c:numRef>
          </c:val>
        </c:ser>
        <c:ser>
          <c:idx val="1"/>
          <c:order val="4"/>
          <c:tx>
            <c:strRef>
              <c:f>'Tenure (1)'!$K$23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(1)'!$L$23:$T$23</c:f>
              <c:numCache/>
            </c:numRef>
          </c:val>
        </c:ser>
        <c:ser>
          <c:idx val="0"/>
          <c:order val="5"/>
          <c:tx>
            <c:strRef>
              <c:f>'Tenure (1)'!$K$22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(1)'!$L$22:$T$22</c:f>
              <c:numCache/>
            </c:numRef>
          </c:val>
        </c:ser>
        <c:overlap val="100"/>
        <c:axId val="9646246"/>
        <c:axId val="58292335"/>
      </c:barChart>
      <c:catAx>
        <c:axId val="9646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92335"/>
        <c:crosses val="autoZero"/>
        <c:auto val="1"/>
        <c:lblOffset val="100"/>
        <c:tickLblSkip val="1"/>
        <c:noMultiLvlLbl val="0"/>
      </c:catAx>
      <c:valAx>
        <c:axId val="58292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46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3325"/>
          <c:w val="0.2375"/>
          <c:h val="0.3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Number of Persons per Room in Household (Wandsworth)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525"/>
          <c:w val="0.74325"/>
          <c:h val="0.846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(1)'!$A$28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(1)'!$B$28:$E$28</c:f>
              <c:numCache/>
            </c:numRef>
          </c:val>
        </c:ser>
        <c:ser>
          <c:idx val="4"/>
          <c:order val="1"/>
          <c:tx>
            <c:strRef>
              <c:f>'Tenure (1)'!$A$27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(1)'!$B$27:$E$27</c:f>
              <c:numCache/>
            </c:numRef>
          </c:val>
        </c:ser>
        <c:ser>
          <c:idx val="3"/>
          <c:order val="2"/>
          <c:tx>
            <c:strRef>
              <c:f>'Tenure (1)'!$A$25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(1)'!$B$25:$E$25</c:f>
              <c:numCache/>
            </c:numRef>
          </c:val>
        </c:ser>
        <c:ser>
          <c:idx val="2"/>
          <c:order val="3"/>
          <c:tx>
            <c:strRef>
              <c:f>'Tenure (1)'!$A$24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(1)'!$B$24:$E$24</c:f>
              <c:numCache/>
            </c:numRef>
          </c:val>
        </c:ser>
        <c:ser>
          <c:idx val="1"/>
          <c:order val="4"/>
          <c:tx>
            <c:strRef>
              <c:f>'Tenure (1)'!$A$22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(1)'!$B$22:$E$22</c:f>
              <c:numCache/>
            </c:numRef>
          </c:val>
        </c:ser>
        <c:ser>
          <c:idx val="0"/>
          <c:order val="5"/>
          <c:tx>
            <c:strRef>
              <c:f>'Tenure (1)'!$A$21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(1)'!$B$21:$E$21</c:f>
              <c:numCache/>
            </c:numRef>
          </c:val>
        </c:ser>
        <c:overlap val="100"/>
        <c:axId val="19602852"/>
        <c:axId val="53510485"/>
      </c:barChart>
      <c:catAx>
        <c:axId val="19602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10485"/>
        <c:crosses val="autoZero"/>
        <c:auto val="1"/>
        <c:lblOffset val="100"/>
        <c:tickLblSkip val="1"/>
        <c:noMultiLvlLbl val="0"/>
      </c:catAx>
      <c:valAx>
        <c:axId val="53510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02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384"/>
          <c:w val="0.24025"/>
          <c:h val="0.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Religion (Wandsworth)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"/>
          <c:w val="0.742"/>
          <c:h val="0.8502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(1)'!$AO$28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(1)'!$AP$28:$AX$28</c:f>
              <c:numCache/>
            </c:numRef>
          </c:val>
        </c:ser>
        <c:ser>
          <c:idx val="4"/>
          <c:order val="1"/>
          <c:tx>
            <c:strRef>
              <c:f>'Tenure (1)'!$AO$27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(1)'!$AP$27:$AX$27</c:f>
              <c:numCache/>
            </c:numRef>
          </c:val>
        </c:ser>
        <c:ser>
          <c:idx val="3"/>
          <c:order val="2"/>
          <c:tx>
            <c:strRef>
              <c:f>'Tenure (1)'!$AO$25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(1)'!$AP$25:$AX$25</c:f>
              <c:numCache/>
            </c:numRef>
          </c:val>
        </c:ser>
        <c:ser>
          <c:idx val="2"/>
          <c:order val="3"/>
          <c:tx>
            <c:strRef>
              <c:f>'Tenure (1)'!$AO$24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(1)'!$AP$24:$AX$24</c:f>
              <c:numCache/>
            </c:numRef>
          </c:val>
        </c:ser>
        <c:ser>
          <c:idx val="1"/>
          <c:order val="4"/>
          <c:tx>
            <c:strRef>
              <c:f>'Tenure (1)'!$AO$22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(1)'!$AP$22:$AX$22</c:f>
              <c:numCache/>
            </c:numRef>
          </c:val>
        </c:ser>
        <c:ser>
          <c:idx val="0"/>
          <c:order val="5"/>
          <c:tx>
            <c:strRef>
              <c:f>'Tenure (1)'!$AO$21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(1)'!$AP$21:$AX$21</c:f>
              <c:numCache/>
            </c:numRef>
          </c:val>
        </c:ser>
        <c:overlap val="100"/>
        <c:axId val="24547666"/>
        <c:axId val="50684203"/>
      </c:barChart>
      <c:catAx>
        <c:axId val="24547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84203"/>
        <c:crosses val="autoZero"/>
        <c:auto val="1"/>
        <c:lblOffset val="100"/>
        <c:tickLblSkip val="1"/>
        <c:noMultiLvlLbl val="0"/>
      </c:catAx>
      <c:valAx>
        <c:axId val="50684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7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38375"/>
          <c:w val="0.24125"/>
          <c:h val="0.2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Relationship Id="rId2" Type="http://schemas.openxmlformats.org/officeDocument/2006/relationships/chart" Target="/xl/charts/chart5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Relationship Id="rId13" Type="http://schemas.openxmlformats.org/officeDocument/2006/relationships/chart" Target="/xl/charts/chart17.xml" /><Relationship Id="rId14" Type="http://schemas.openxmlformats.org/officeDocument/2006/relationships/chart" Target="/xl/charts/chart18.xml" /><Relationship Id="rId15" Type="http://schemas.openxmlformats.org/officeDocument/2006/relationships/chart" Target="/xl/charts/chart19.xml" /><Relationship Id="rId16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0</xdr:row>
      <xdr:rowOff>66675</xdr:rowOff>
    </xdr:from>
    <xdr:to>
      <xdr:col>43</xdr:col>
      <xdr:colOff>523875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6240125" y="66675"/>
        <a:ext cx="157067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38100</xdr:colOff>
      <xdr:row>32</xdr:row>
      <xdr:rowOff>9525</xdr:rowOff>
    </xdr:from>
    <xdr:to>
      <xdr:col>43</xdr:col>
      <xdr:colOff>504825</xdr:colOff>
      <xdr:row>63</xdr:row>
      <xdr:rowOff>123825</xdr:rowOff>
    </xdr:to>
    <xdr:graphicFrame>
      <xdr:nvGraphicFramePr>
        <xdr:cNvPr id="2" name="Chart 2"/>
        <xdr:cNvGraphicFramePr/>
      </xdr:nvGraphicFramePr>
      <xdr:xfrm>
        <a:off x="16221075" y="5953125"/>
        <a:ext cx="15706725" cy="568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18</xdr:col>
      <xdr:colOff>123825</xdr:colOff>
      <xdr:row>29</xdr:row>
      <xdr:rowOff>133350</xdr:rowOff>
    </xdr:from>
    <xdr:ext cx="4143375" cy="238125"/>
    <xdr:sp>
      <xdr:nvSpPr>
        <xdr:cNvPr id="3" name="Text Box 3"/>
        <xdr:cNvSpPr txBox="1">
          <a:spLocks noChangeArrowheads="1"/>
        </xdr:cNvSpPr>
      </xdr:nvSpPr>
      <xdr:spPr>
        <a:xfrm>
          <a:off x="16306800" y="5505450"/>
          <a:ext cx="414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DC1108EW - All usual residents aged 16 and over in households</a:t>
          </a:r>
        </a:p>
      </xdr:txBody>
    </xdr:sp>
    <xdr:clientData/>
  </xdr:oneCellAnchor>
  <xdr:oneCellAnchor>
    <xdr:from>
      <xdr:col>40</xdr:col>
      <xdr:colOff>66675</xdr:colOff>
      <xdr:row>29</xdr:row>
      <xdr:rowOff>171450</xdr:rowOff>
    </xdr:from>
    <xdr:ext cx="2238375" cy="180975"/>
    <xdr:sp>
      <xdr:nvSpPr>
        <xdr:cNvPr id="4" name="Text Box 4"/>
        <xdr:cNvSpPr txBox="1">
          <a:spLocks noChangeArrowheads="1"/>
        </xdr:cNvSpPr>
      </xdr:nvSpPr>
      <xdr:spPr>
        <a:xfrm>
          <a:off x="29660850" y="55435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40</xdr:col>
      <xdr:colOff>28575</xdr:colOff>
      <xdr:row>62</xdr:row>
      <xdr:rowOff>76200</xdr:rowOff>
    </xdr:from>
    <xdr:ext cx="2238375" cy="180975"/>
    <xdr:sp>
      <xdr:nvSpPr>
        <xdr:cNvPr id="5" name="Text Box 5"/>
        <xdr:cNvSpPr txBox="1">
          <a:spLocks noChangeArrowheads="1"/>
        </xdr:cNvSpPr>
      </xdr:nvSpPr>
      <xdr:spPr>
        <a:xfrm>
          <a:off x="29622750" y="114300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18</xdr:col>
      <xdr:colOff>104775</xdr:colOff>
      <xdr:row>62</xdr:row>
      <xdr:rowOff>47625</xdr:rowOff>
    </xdr:from>
    <xdr:ext cx="4143375" cy="238125"/>
    <xdr:sp>
      <xdr:nvSpPr>
        <xdr:cNvPr id="6" name="Text Box 6"/>
        <xdr:cNvSpPr txBox="1">
          <a:spLocks noChangeArrowheads="1"/>
        </xdr:cNvSpPr>
      </xdr:nvSpPr>
      <xdr:spPr>
        <a:xfrm>
          <a:off x="16287750" y="11401425"/>
          <a:ext cx="414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DC1108EW - All usual residents aged 16 and over in households</a:t>
          </a:r>
        </a:p>
      </xdr:txBody>
    </xdr:sp>
    <xdr:clientData/>
  </xdr:oneCellAnchor>
  <xdr:twoCellAnchor>
    <xdr:from>
      <xdr:col>54</xdr:col>
      <xdr:colOff>104775</xdr:colOff>
      <xdr:row>0</xdr:row>
      <xdr:rowOff>76200</xdr:rowOff>
    </xdr:from>
    <xdr:to>
      <xdr:col>79</xdr:col>
      <xdr:colOff>495300</xdr:colOff>
      <xdr:row>30</xdr:row>
      <xdr:rowOff>76200</xdr:rowOff>
    </xdr:to>
    <xdr:graphicFrame>
      <xdr:nvGraphicFramePr>
        <xdr:cNvPr id="7" name="Chart 7"/>
        <xdr:cNvGraphicFramePr/>
      </xdr:nvGraphicFramePr>
      <xdr:xfrm>
        <a:off x="48367950" y="76200"/>
        <a:ext cx="15630525" cy="5562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54</xdr:col>
      <xdr:colOff>85725</xdr:colOff>
      <xdr:row>32</xdr:row>
      <xdr:rowOff>9525</xdr:rowOff>
    </xdr:from>
    <xdr:to>
      <xdr:col>79</xdr:col>
      <xdr:colOff>466725</xdr:colOff>
      <xdr:row>62</xdr:row>
      <xdr:rowOff>152400</xdr:rowOff>
    </xdr:to>
    <xdr:graphicFrame>
      <xdr:nvGraphicFramePr>
        <xdr:cNvPr id="8" name="Chart 8"/>
        <xdr:cNvGraphicFramePr/>
      </xdr:nvGraphicFramePr>
      <xdr:xfrm>
        <a:off x="48348900" y="5953125"/>
        <a:ext cx="15621000" cy="555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76</xdr:col>
      <xdr:colOff>0</xdr:colOff>
      <xdr:row>61</xdr:row>
      <xdr:rowOff>104775</xdr:rowOff>
    </xdr:from>
    <xdr:ext cx="2238375" cy="180975"/>
    <xdr:sp>
      <xdr:nvSpPr>
        <xdr:cNvPr id="9" name="Text Box 9"/>
        <xdr:cNvSpPr txBox="1">
          <a:spLocks noChangeArrowheads="1"/>
        </xdr:cNvSpPr>
      </xdr:nvSpPr>
      <xdr:spPr>
        <a:xfrm>
          <a:off x="61674375" y="112966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76</xdr:col>
      <xdr:colOff>28575</xdr:colOff>
      <xdr:row>29</xdr:row>
      <xdr:rowOff>57150</xdr:rowOff>
    </xdr:from>
    <xdr:ext cx="2238375" cy="180975"/>
    <xdr:sp>
      <xdr:nvSpPr>
        <xdr:cNvPr id="10" name="Text Box 10"/>
        <xdr:cNvSpPr txBox="1">
          <a:spLocks noChangeArrowheads="1"/>
        </xdr:cNvSpPr>
      </xdr:nvSpPr>
      <xdr:spPr>
        <a:xfrm>
          <a:off x="61702950" y="54292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54</xdr:col>
      <xdr:colOff>171450</xdr:colOff>
      <xdr:row>61</xdr:row>
      <xdr:rowOff>76200</xdr:rowOff>
    </xdr:from>
    <xdr:ext cx="4143375" cy="238125"/>
    <xdr:sp>
      <xdr:nvSpPr>
        <xdr:cNvPr id="11" name="Text Box 11"/>
        <xdr:cNvSpPr txBox="1">
          <a:spLocks noChangeArrowheads="1"/>
        </xdr:cNvSpPr>
      </xdr:nvSpPr>
      <xdr:spPr>
        <a:xfrm>
          <a:off x="48434625" y="11268075"/>
          <a:ext cx="414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DC1102EW - All Household Reference Persons</a:t>
          </a:r>
        </a:p>
      </xdr:txBody>
    </xdr:sp>
    <xdr:clientData/>
  </xdr:oneCellAnchor>
  <xdr:oneCellAnchor>
    <xdr:from>
      <xdr:col>54</xdr:col>
      <xdr:colOff>190500</xdr:colOff>
      <xdr:row>29</xdr:row>
      <xdr:rowOff>28575</xdr:rowOff>
    </xdr:from>
    <xdr:ext cx="4143375" cy="238125"/>
    <xdr:sp>
      <xdr:nvSpPr>
        <xdr:cNvPr id="12" name="Text Box 13"/>
        <xdr:cNvSpPr txBox="1">
          <a:spLocks noChangeArrowheads="1"/>
        </xdr:cNvSpPr>
      </xdr:nvSpPr>
      <xdr:spPr>
        <a:xfrm>
          <a:off x="48453675" y="5400675"/>
          <a:ext cx="414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DC1102EW - All Household Reference Persons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28</xdr:row>
      <xdr:rowOff>0</xdr:rowOff>
    </xdr:from>
    <xdr:to>
      <xdr:col>14</xdr:col>
      <xdr:colOff>1123950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4830425" y="5334000"/>
        <a:ext cx="142970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27</xdr:row>
      <xdr:rowOff>38100</xdr:rowOff>
    </xdr:from>
    <xdr:to>
      <xdr:col>14</xdr:col>
      <xdr:colOff>1447800</xdr:colOff>
      <xdr:row>55</xdr:row>
      <xdr:rowOff>123825</xdr:rowOff>
    </xdr:to>
    <xdr:graphicFrame>
      <xdr:nvGraphicFramePr>
        <xdr:cNvPr id="2" name="Chart 2"/>
        <xdr:cNvGraphicFramePr/>
      </xdr:nvGraphicFramePr>
      <xdr:xfrm>
        <a:off x="14830425" y="5181600"/>
        <a:ext cx="14620875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13</xdr:col>
      <xdr:colOff>476250</xdr:colOff>
      <xdr:row>54</xdr:row>
      <xdr:rowOff>95250</xdr:rowOff>
    </xdr:from>
    <xdr:ext cx="2486025" cy="219075"/>
    <xdr:sp>
      <xdr:nvSpPr>
        <xdr:cNvPr id="3" name="Text Box 3"/>
        <xdr:cNvSpPr txBox="1">
          <a:spLocks noChangeArrowheads="1"/>
        </xdr:cNvSpPr>
      </xdr:nvSpPr>
      <xdr:spPr>
        <a:xfrm>
          <a:off x="26917650" y="10382250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8</xdr:col>
      <xdr:colOff>95250</xdr:colOff>
      <xdr:row>54</xdr:row>
      <xdr:rowOff>66675</xdr:rowOff>
    </xdr:from>
    <xdr:ext cx="5581650" cy="238125"/>
    <xdr:sp>
      <xdr:nvSpPr>
        <xdr:cNvPr id="4" name="Text Box 4"/>
        <xdr:cNvSpPr txBox="1">
          <a:spLocks noChangeArrowheads="1"/>
        </xdr:cNvSpPr>
      </xdr:nvSpPr>
      <xdr:spPr>
        <a:xfrm>
          <a:off x="14925675" y="10353675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DC1104EW - All usual residents in households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22</xdr:col>
      <xdr:colOff>0</xdr:colOff>
      <xdr:row>27</xdr:row>
      <xdr:rowOff>76200</xdr:rowOff>
    </xdr:from>
    <xdr:to>
      <xdr:col>26</xdr:col>
      <xdr:colOff>1419225</xdr:colOff>
      <xdr:row>55</xdr:row>
      <xdr:rowOff>133350</xdr:rowOff>
    </xdr:to>
    <xdr:graphicFrame>
      <xdr:nvGraphicFramePr>
        <xdr:cNvPr id="5" name="Chart 5"/>
        <xdr:cNvGraphicFramePr/>
      </xdr:nvGraphicFramePr>
      <xdr:xfrm>
        <a:off x="44367450" y="5219700"/>
        <a:ext cx="14582775" cy="539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22</xdr:col>
      <xdr:colOff>95250</xdr:colOff>
      <xdr:row>54</xdr:row>
      <xdr:rowOff>76200</xdr:rowOff>
    </xdr:from>
    <xdr:ext cx="5581650" cy="238125"/>
    <xdr:sp>
      <xdr:nvSpPr>
        <xdr:cNvPr id="6" name="Text Box 6"/>
        <xdr:cNvSpPr txBox="1">
          <a:spLocks noChangeArrowheads="1"/>
        </xdr:cNvSpPr>
      </xdr:nvSpPr>
      <xdr:spPr>
        <a:xfrm>
          <a:off x="44462700" y="10363200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DC1401EW - All Households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25</xdr:col>
      <xdr:colOff>1838325</xdr:colOff>
      <xdr:row>54</xdr:row>
      <xdr:rowOff>114300</xdr:rowOff>
    </xdr:from>
    <xdr:ext cx="2486025" cy="219075"/>
    <xdr:sp>
      <xdr:nvSpPr>
        <xdr:cNvPr id="7" name="Text Box 7"/>
        <xdr:cNvSpPr txBox="1">
          <a:spLocks noChangeArrowheads="1"/>
        </xdr:cNvSpPr>
      </xdr:nvSpPr>
      <xdr:spPr>
        <a:xfrm>
          <a:off x="56397525" y="10401300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36</xdr:col>
      <xdr:colOff>0</xdr:colOff>
      <xdr:row>27</xdr:row>
      <xdr:rowOff>57150</xdr:rowOff>
    </xdr:from>
    <xdr:to>
      <xdr:col>42</xdr:col>
      <xdr:colOff>1419225</xdr:colOff>
      <xdr:row>55</xdr:row>
      <xdr:rowOff>114300</xdr:rowOff>
    </xdr:to>
    <xdr:graphicFrame>
      <xdr:nvGraphicFramePr>
        <xdr:cNvPr id="8" name="Chart 8"/>
        <xdr:cNvGraphicFramePr/>
      </xdr:nvGraphicFramePr>
      <xdr:xfrm>
        <a:off x="74075925" y="5200650"/>
        <a:ext cx="14782800" cy="539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41</xdr:col>
      <xdr:colOff>638175</xdr:colOff>
      <xdr:row>54</xdr:row>
      <xdr:rowOff>66675</xdr:rowOff>
    </xdr:from>
    <xdr:ext cx="2486025" cy="219075"/>
    <xdr:sp>
      <xdr:nvSpPr>
        <xdr:cNvPr id="9" name="Text Box 9"/>
        <xdr:cNvSpPr txBox="1">
          <a:spLocks noChangeArrowheads="1"/>
        </xdr:cNvSpPr>
      </xdr:nvSpPr>
      <xdr:spPr>
        <a:xfrm>
          <a:off x="86325075" y="10353675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36</xdr:col>
      <xdr:colOff>95250</xdr:colOff>
      <xdr:row>54</xdr:row>
      <xdr:rowOff>66675</xdr:rowOff>
    </xdr:from>
    <xdr:ext cx="5581650" cy="238125"/>
    <xdr:sp>
      <xdr:nvSpPr>
        <xdr:cNvPr id="10" name="Text Box 10"/>
        <xdr:cNvSpPr txBox="1">
          <a:spLocks noChangeArrowheads="1"/>
        </xdr:cNvSpPr>
      </xdr:nvSpPr>
      <xdr:spPr>
        <a:xfrm>
          <a:off x="74171175" y="10353675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DC1402EW - All Households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56</xdr:col>
      <xdr:colOff>38100</xdr:colOff>
      <xdr:row>27</xdr:row>
      <xdr:rowOff>85725</xdr:rowOff>
    </xdr:from>
    <xdr:to>
      <xdr:col>66</xdr:col>
      <xdr:colOff>885825</xdr:colOff>
      <xdr:row>55</xdr:row>
      <xdr:rowOff>142875</xdr:rowOff>
    </xdr:to>
    <xdr:graphicFrame>
      <xdr:nvGraphicFramePr>
        <xdr:cNvPr id="11" name="Chart 11"/>
        <xdr:cNvGraphicFramePr/>
      </xdr:nvGraphicFramePr>
      <xdr:xfrm>
        <a:off x="103917750" y="5229225"/>
        <a:ext cx="147542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56</xdr:col>
      <xdr:colOff>104775</xdr:colOff>
      <xdr:row>54</xdr:row>
      <xdr:rowOff>95250</xdr:rowOff>
    </xdr:from>
    <xdr:ext cx="5581650" cy="238125"/>
    <xdr:sp>
      <xdr:nvSpPr>
        <xdr:cNvPr id="12" name="Text Box 12"/>
        <xdr:cNvSpPr txBox="1">
          <a:spLocks noChangeArrowheads="1"/>
        </xdr:cNvSpPr>
      </xdr:nvSpPr>
      <xdr:spPr>
        <a:xfrm>
          <a:off x="103984425" y="10382250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DC1202EW - All Households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64</xdr:col>
      <xdr:colOff>571500</xdr:colOff>
      <xdr:row>54</xdr:row>
      <xdr:rowOff>76200</xdr:rowOff>
    </xdr:from>
    <xdr:ext cx="2486025" cy="219075"/>
    <xdr:sp>
      <xdr:nvSpPr>
        <xdr:cNvPr id="13" name="Text Box 14"/>
        <xdr:cNvSpPr txBox="1">
          <a:spLocks noChangeArrowheads="1"/>
        </xdr:cNvSpPr>
      </xdr:nvSpPr>
      <xdr:spPr>
        <a:xfrm>
          <a:off x="116119275" y="10363200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74</xdr:col>
      <xdr:colOff>66675</xdr:colOff>
      <xdr:row>28</xdr:row>
      <xdr:rowOff>104775</xdr:rowOff>
    </xdr:from>
    <xdr:to>
      <xdr:col>78</xdr:col>
      <xdr:colOff>1057275</xdr:colOff>
      <xdr:row>55</xdr:row>
      <xdr:rowOff>95250</xdr:rowOff>
    </xdr:to>
    <xdr:graphicFrame>
      <xdr:nvGraphicFramePr>
        <xdr:cNvPr id="14" name="Chart 15"/>
        <xdr:cNvGraphicFramePr/>
      </xdr:nvGraphicFramePr>
      <xdr:xfrm>
        <a:off x="133797675" y="5438775"/>
        <a:ext cx="14592300" cy="5133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77</xdr:col>
      <xdr:colOff>1552575</xdr:colOff>
      <xdr:row>54</xdr:row>
      <xdr:rowOff>47625</xdr:rowOff>
    </xdr:from>
    <xdr:ext cx="2486025" cy="219075"/>
    <xdr:sp>
      <xdr:nvSpPr>
        <xdr:cNvPr id="15" name="Text Box 17"/>
        <xdr:cNvSpPr txBox="1">
          <a:spLocks noChangeArrowheads="1"/>
        </xdr:cNvSpPr>
      </xdr:nvSpPr>
      <xdr:spPr>
        <a:xfrm>
          <a:off x="145856325" y="10334625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74</xdr:col>
      <xdr:colOff>152400</xdr:colOff>
      <xdr:row>54</xdr:row>
      <xdr:rowOff>38100</xdr:rowOff>
    </xdr:from>
    <xdr:ext cx="5581650" cy="238125"/>
    <xdr:sp>
      <xdr:nvSpPr>
        <xdr:cNvPr id="16" name="Text Box 18"/>
        <xdr:cNvSpPr txBox="1">
          <a:spLocks noChangeArrowheads="1"/>
        </xdr:cNvSpPr>
      </xdr:nvSpPr>
      <xdr:spPr>
        <a:xfrm>
          <a:off x="133883400" y="10325100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DC1301EW - All Households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57150</xdr:rowOff>
    </xdr:from>
    <xdr:to>
      <xdr:col>22</xdr:col>
      <xdr:colOff>533400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11201400" y="57150"/>
        <a:ext cx="108299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21</xdr:row>
      <xdr:rowOff>123825</xdr:rowOff>
    </xdr:from>
    <xdr:to>
      <xdr:col>22</xdr:col>
      <xdr:colOff>533400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11220450" y="4095750"/>
        <a:ext cx="108108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18</xdr:col>
      <xdr:colOff>533400</xdr:colOff>
      <xdr:row>20</xdr:row>
      <xdr:rowOff>28575</xdr:rowOff>
    </xdr:from>
    <xdr:ext cx="2381250" cy="180975"/>
    <xdr:sp>
      <xdr:nvSpPr>
        <xdr:cNvPr id="3" name="Text Box 3"/>
        <xdr:cNvSpPr txBox="1">
          <a:spLocks noChangeArrowheads="1"/>
        </xdr:cNvSpPr>
      </xdr:nvSpPr>
      <xdr:spPr>
        <a:xfrm>
          <a:off x="19592925" y="3810000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oneCellAnchor>
    <xdr:from>
      <xdr:col>18</xdr:col>
      <xdr:colOff>533400</xdr:colOff>
      <xdr:row>41</xdr:row>
      <xdr:rowOff>95250</xdr:rowOff>
    </xdr:from>
    <xdr:ext cx="2381250" cy="180975"/>
    <xdr:sp>
      <xdr:nvSpPr>
        <xdr:cNvPr id="4" name="Text Box 4"/>
        <xdr:cNvSpPr txBox="1">
          <a:spLocks noChangeArrowheads="1"/>
        </xdr:cNvSpPr>
      </xdr:nvSpPr>
      <xdr:spPr>
        <a:xfrm>
          <a:off x="19592925" y="7829550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twoCellAnchor>
    <xdr:from>
      <xdr:col>5</xdr:col>
      <xdr:colOff>142875</xdr:colOff>
      <xdr:row>41</xdr:row>
      <xdr:rowOff>66675</xdr:rowOff>
    </xdr:from>
    <xdr:to>
      <xdr:col>12</xdr:col>
      <xdr:colOff>38100</xdr:colOff>
      <xdr:row>42</xdr:row>
      <xdr:rowOff>133350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277600" y="7800975"/>
          <a:ext cx="416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DC1601EWla - All parents aged 16 and over with dependent children</a:t>
          </a:r>
        </a:p>
      </xdr:txBody>
    </xdr:sp>
    <xdr:clientData/>
  </xdr:twoCellAnchor>
  <xdr:twoCellAnchor>
    <xdr:from>
      <xdr:col>5</xdr:col>
      <xdr:colOff>161925</xdr:colOff>
      <xdr:row>19</xdr:row>
      <xdr:rowOff>180975</xdr:rowOff>
    </xdr:from>
    <xdr:to>
      <xdr:col>12</xdr:col>
      <xdr:colOff>57150</xdr:colOff>
      <xdr:row>21</xdr:row>
      <xdr:rowOff>57150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296650" y="3771900"/>
          <a:ext cx="416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DC1601EWla - All parents aged 16 and over with dependent children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32</xdr:row>
      <xdr:rowOff>38100</xdr:rowOff>
    </xdr:from>
    <xdr:to>
      <xdr:col>38</xdr:col>
      <xdr:colOff>2009775</xdr:colOff>
      <xdr:row>53</xdr:row>
      <xdr:rowOff>47625</xdr:rowOff>
    </xdr:to>
    <xdr:graphicFrame>
      <xdr:nvGraphicFramePr>
        <xdr:cNvPr id="1" name="Chart 16"/>
        <xdr:cNvGraphicFramePr/>
      </xdr:nvGraphicFramePr>
      <xdr:xfrm>
        <a:off x="45072300" y="6143625"/>
        <a:ext cx="14468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38100</xdr:colOff>
      <xdr:row>18</xdr:row>
      <xdr:rowOff>9525</xdr:rowOff>
    </xdr:from>
    <xdr:to>
      <xdr:col>32</xdr:col>
      <xdr:colOff>352425</xdr:colOff>
      <xdr:row>50</xdr:row>
      <xdr:rowOff>152400</xdr:rowOff>
    </xdr:to>
    <xdr:graphicFrame>
      <xdr:nvGraphicFramePr>
        <xdr:cNvPr id="2" name="Chart 13"/>
        <xdr:cNvGraphicFramePr/>
      </xdr:nvGraphicFramePr>
      <xdr:xfrm>
        <a:off x="29975175" y="3448050"/>
        <a:ext cx="14697075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47625</xdr:colOff>
      <xdr:row>32</xdr:row>
      <xdr:rowOff>66675</xdr:rowOff>
    </xdr:from>
    <xdr:to>
      <xdr:col>20</xdr:col>
      <xdr:colOff>400050</xdr:colOff>
      <xdr:row>53</xdr:row>
      <xdr:rowOff>38100</xdr:rowOff>
    </xdr:to>
    <xdr:graphicFrame>
      <xdr:nvGraphicFramePr>
        <xdr:cNvPr id="3" name="Chart 12"/>
        <xdr:cNvGraphicFramePr/>
      </xdr:nvGraphicFramePr>
      <xdr:xfrm>
        <a:off x="14935200" y="6172200"/>
        <a:ext cx="1480185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31</xdr:row>
      <xdr:rowOff>133350</xdr:rowOff>
    </xdr:from>
    <xdr:to>
      <xdr:col>5</xdr:col>
      <xdr:colOff>1276350</xdr:colOff>
      <xdr:row>53</xdr:row>
      <xdr:rowOff>95250</xdr:rowOff>
    </xdr:to>
    <xdr:graphicFrame>
      <xdr:nvGraphicFramePr>
        <xdr:cNvPr id="4" name="Chart 4"/>
        <xdr:cNvGraphicFramePr/>
      </xdr:nvGraphicFramePr>
      <xdr:xfrm>
        <a:off x="85725" y="6048375"/>
        <a:ext cx="14639925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4</xdr:col>
      <xdr:colOff>1295400</xdr:colOff>
      <xdr:row>52</xdr:row>
      <xdr:rowOff>47625</xdr:rowOff>
    </xdr:from>
    <xdr:ext cx="2238375" cy="180975"/>
    <xdr:sp>
      <xdr:nvSpPr>
        <xdr:cNvPr id="5" name="Text Box 2"/>
        <xdr:cNvSpPr txBox="1">
          <a:spLocks noChangeArrowheads="1"/>
        </xdr:cNvSpPr>
      </xdr:nvSpPr>
      <xdr:spPr>
        <a:xfrm>
          <a:off x="12430125" y="99631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0</xdr:col>
      <xdr:colOff>114300</xdr:colOff>
      <xdr:row>52</xdr:row>
      <xdr:rowOff>66675</xdr:rowOff>
    </xdr:from>
    <xdr:ext cx="2581275" cy="247650"/>
    <xdr:sp>
      <xdr:nvSpPr>
        <xdr:cNvPr id="6" name="Text Box 3"/>
        <xdr:cNvSpPr txBox="1">
          <a:spLocks noChangeArrowheads="1"/>
        </xdr:cNvSpPr>
      </xdr:nvSpPr>
      <xdr:spPr>
        <a:xfrm>
          <a:off x="114300" y="9982200"/>
          <a:ext cx="2581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DC4406EW - All Households</a:t>
          </a:r>
        </a:p>
      </xdr:txBody>
    </xdr:sp>
    <xdr:clientData/>
  </xdr:oneCellAnchor>
  <xdr:oneCellAnchor>
    <xdr:from>
      <xdr:col>18</xdr:col>
      <xdr:colOff>171450</xdr:colOff>
      <xdr:row>52</xdr:row>
      <xdr:rowOff>9525</xdr:rowOff>
    </xdr:from>
    <xdr:ext cx="2238375" cy="180975"/>
    <xdr:sp>
      <xdr:nvSpPr>
        <xdr:cNvPr id="7" name="Text Box 6"/>
        <xdr:cNvSpPr txBox="1">
          <a:spLocks noChangeArrowheads="1"/>
        </xdr:cNvSpPr>
      </xdr:nvSpPr>
      <xdr:spPr>
        <a:xfrm>
          <a:off x="27441525" y="99250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10</xdr:col>
      <xdr:colOff>57150</xdr:colOff>
      <xdr:row>51</xdr:row>
      <xdr:rowOff>161925</xdr:rowOff>
    </xdr:from>
    <xdr:ext cx="5848350" cy="238125"/>
    <xdr:sp>
      <xdr:nvSpPr>
        <xdr:cNvPr id="8" name="Text Box 7"/>
        <xdr:cNvSpPr txBox="1">
          <a:spLocks noChangeArrowheads="1"/>
        </xdr:cNvSpPr>
      </xdr:nvSpPr>
      <xdr:spPr>
        <a:xfrm>
          <a:off x="14944725" y="9886950"/>
          <a:ext cx="5848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DC4604EW - All Household Reference Persons aged 16 and over in employment the week before the census</a:t>
          </a:r>
        </a:p>
      </xdr:txBody>
    </xdr:sp>
    <xdr:clientData/>
  </xdr:oneCellAnchor>
  <xdr:oneCellAnchor>
    <xdr:from>
      <xdr:col>30</xdr:col>
      <xdr:colOff>114300</xdr:colOff>
      <xdr:row>49</xdr:row>
      <xdr:rowOff>104775</xdr:rowOff>
    </xdr:from>
    <xdr:ext cx="2238375" cy="180975"/>
    <xdr:sp>
      <xdr:nvSpPr>
        <xdr:cNvPr id="9" name="Text Box 9"/>
        <xdr:cNvSpPr txBox="1">
          <a:spLocks noChangeArrowheads="1"/>
        </xdr:cNvSpPr>
      </xdr:nvSpPr>
      <xdr:spPr>
        <a:xfrm>
          <a:off x="42376725" y="94488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22</xdr:col>
      <xdr:colOff>57150</xdr:colOff>
      <xdr:row>49</xdr:row>
      <xdr:rowOff>95250</xdr:rowOff>
    </xdr:from>
    <xdr:ext cx="6400800" cy="247650"/>
    <xdr:sp>
      <xdr:nvSpPr>
        <xdr:cNvPr id="10" name="Text Box 10"/>
        <xdr:cNvSpPr txBox="1">
          <a:spLocks noChangeArrowheads="1"/>
        </xdr:cNvSpPr>
      </xdr:nvSpPr>
      <xdr:spPr>
        <a:xfrm>
          <a:off x="29994225" y="9439275"/>
          <a:ext cx="6400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DC4604EW - All Household Reference Persons aged 16 and over in employment the week before the census</a:t>
          </a:r>
        </a:p>
      </xdr:txBody>
    </xdr:sp>
    <xdr:clientData/>
  </xdr:oneCellAnchor>
  <xdr:oneCellAnchor>
    <xdr:from>
      <xdr:col>34</xdr:col>
      <xdr:colOff>57150</xdr:colOff>
      <xdr:row>51</xdr:row>
      <xdr:rowOff>171450</xdr:rowOff>
    </xdr:from>
    <xdr:ext cx="3228975" cy="238125"/>
    <xdr:sp>
      <xdr:nvSpPr>
        <xdr:cNvPr id="11" name="Text Box 14"/>
        <xdr:cNvSpPr txBox="1">
          <a:spLocks noChangeArrowheads="1"/>
        </xdr:cNvSpPr>
      </xdr:nvSpPr>
      <xdr:spPr>
        <a:xfrm>
          <a:off x="45129450" y="9896475"/>
          <a:ext cx="3228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DC4202EW - All Households</a:t>
          </a:r>
        </a:p>
      </xdr:txBody>
    </xdr:sp>
    <xdr:clientData/>
  </xdr:oneCellAnchor>
  <xdr:oneCellAnchor>
    <xdr:from>
      <xdr:col>37</xdr:col>
      <xdr:colOff>2286000</xdr:colOff>
      <xdr:row>52</xdr:row>
      <xdr:rowOff>19050</xdr:rowOff>
    </xdr:from>
    <xdr:ext cx="2238375" cy="180975"/>
    <xdr:sp>
      <xdr:nvSpPr>
        <xdr:cNvPr id="12" name="Text Box 17"/>
        <xdr:cNvSpPr txBox="1">
          <a:spLocks noChangeArrowheads="1"/>
        </xdr:cNvSpPr>
      </xdr:nvSpPr>
      <xdr:spPr>
        <a:xfrm>
          <a:off x="57235725" y="993457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40</xdr:col>
      <xdr:colOff>57150</xdr:colOff>
      <xdr:row>31</xdr:row>
      <xdr:rowOff>95250</xdr:rowOff>
    </xdr:from>
    <xdr:to>
      <xdr:col>50</xdr:col>
      <xdr:colOff>847725</xdr:colOff>
      <xdr:row>53</xdr:row>
      <xdr:rowOff>85725</xdr:rowOff>
    </xdr:to>
    <xdr:graphicFrame>
      <xdr:nvGraphicFramePr>
        <xdr:cNvPr id="13" name="Chart 18"/>
        <xdr:cNvGraphicFramePr/>
      </xdr:nvGraphicFramePr>
      <xdr:xfrm>
        <a:off x="59883675" y="6010275"/>
        <a:ext cx="14582775" cy="4181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40</xdr:col>
      <xdr:colOff>114300</xdr:colOff>
      <xdr:row>52</xdr:row>
      <xdr:rowOff>47625</xdr:rowOff>
    </xdr:from>
    <xdr:ext cx="3228975" cy="238125"/>
    <xdr:sp>
      <xdr:nvSpPr>
        <xdr:cNvPr id="14" name="Text Box 19"/>
        <xdr:cNvSpPr txBox="1">
          <a:spLocks noChangeArrowheads="1"/>
        </xdr:cNvSpPr>
      </xdr:nvSpPr>
      <xdr:spPr>
        <a:xfrm>
          <a:off x="59940825" y="9963150"/>
          <a:ext cx="3228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DC4204EW - All Households</a:t>
          </a:r>
        </a:p>
      </xdr:txBody>
    </xdr:sp>
    <xdr:clientData/>
  </xdr:oneCellAnchor>
  <xdr:oneCellAnchor>
    <xdr:from>
      <xdr:col>48</xdr:col>
      <xdr:colOff>1219200</xdr:colOff>
      <xdr:row>52</xdr:row>
      <xdr:rowOff>38100</xdr:rowOff>
    </xdr:from>
    <xdr:ext cx="2238375" cy="180975"/>
    <xdr:sp>
      <xdr:nvSpPr>
        <xdr:cNvPr id="15" name="Text Box 20"/>
        <xdr:cNvSpPr txBox="1">
          <a:spLocks noChangeArrowheads="1"/>
        </xdr:cNvSpPr>
      </xdr:nvSpPr>
      <xdr:spPr>
        <a:xfrm>
          <a:off x="72170925" y="99536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52</xdr:col>
      <xdr:colOff>28575</xdr:colOff>
      <xdr:row>31</xdr:row>
      <xdr:rowOff>28575</xdr:rowOff>
    </xdr:from>
    <xdr:to>
      <xdr:col>57</xdr:col>
      <xdr:colOff>2066925</xdr:colOff>
      <xdr:row>53</xdr:row>
      <xdr:rowOff>85725</xdr:rowOff>
    </xdr:to>
    <xdr:graphicFrame>
      <xdr:nvGraphicFramePr>
        <xdr:cNvPr id="16" name="Chart 21"/>
        <xdr:cNvGraphicFramePr/>
      </xdr:nvGraphicFramePr>
      <xdr:xfrm>
        <a:off x="74733150" y="5943600"/>
        <a:ext cx="14582775" cy="4248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56</xdr:col>
      <xdr:colOff>2124075</xdr:colOff>
      <xdr:row>52</xdr:row>
      <xdr:rowOff>47625</xdr:rowOff>
    </xdr:from>
    <xdr:ext cx="2238375" cy="180975"/>
    <xdr:sp>
      <xdr:nvSpPr>
        <xdr:cNvPr id="17" name="Text Box 22"/>
        <xdr:cNvSpPr txBox="1">
          <a:spLocks noChangeArrowheads="1"/>
        </xdr:cNvSpPr>
      </xdr:nvSpPr>
      <xdr:spPr>
        <a:xfrm>
          <a:off x="87020400" y="99631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52</xdr:col>
      <xdr:colOff>76200</xdr:colOff>
      <xdr:row>52</xdr:row>
      <xdr:rowOff>28575</xdr:rowOff>
    </xdr:from>
    <xdr:ext cx="3667125" cy="238125"/>
    <xdr:sp>
      <xdr:nvSpPr>
        <xdr:cNvPr id="18" name="Text Box 23"/>
        <xdr:cNvSpPr txBox="1">
          <a:spLocks noChangeArrowheads="1"/>
        </xdr:cNvSpPr>
      </xdr:nvSpPr>
      <xdr:spPr>
        <a:xfrm>
          <a:off x="74780775" y="99441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DC4601EW- All Household Reference Persons aged 16 and over</a:t>
          </a:r>
        </a:p>
      </xdr:txBody>
    </xdr:sp>
    <xdr:clientData/>
  </xdr:oneCellAnchor>
  <xdr:twoCellAnchor>
    <xdr:from>
      <xdr:col>59</xdr:col>
      <xdr:colOff>38100</xdr:colOff>
      <xdr:row>32</xdr:row>
      <xdr:rowOff>76200</xdr:rowOff>
    </xdr:from>
    <xdr:to>
      <xdr:col>68</xdr:col>
      <xdr:colOff>1104900</xdr:colOff>
      <xdr:row>53</xdr:row>
      <xdr:rowOff>85725</xdr:rowOff>
    </xdr:to>
    <xdr:graphicFrame>
      <xdr:nvGraphicFramePr>
        <xdr:cNvPr id="19" name="Chart 24"/>
        <xdr:cNvGraphicFramePr/>
      </xdr:nvGraphicFramePr>
      <xdr:xfrm>
        <a:off x="89696925" y="6181725"/>
        <a:ext cx="14525625" cy="4010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67</xdr:col>
      <xdr:colOff>57150</xdr:colOff>
      <xdr:row>52</xdr:row>
      <xdr:rowOff>47625</xdr:rowOff>
    </xdr:from>
    <xdr:ext cx="2238375" cy="180975"/>
    <xdr:sp>
      <xdr:nvSpPr>
        <xdr:cNvPr id="20" name="Text Box 25"/>
        <xdr:cNvSpPr txBox="1">
          <a:spLocks noChangeArrowheads="1"/>
        </xdr:cNvSpPr>
      </xdr:nvSpPr>
      <xdr:spPr>
        <a:xfrm>
          <a:off x="101936550" y="99631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59</xdr:col>
      <xdr:colOff>85725</xdr:colOff>
      <xdr:row>52</xdr:row>
      <xdr:rowOff>57150</xdr:rowOff>
    </xdr:from>
    <xdr:ext cx="3667125" cy="238125"/>
    <xdr:sp>
      <xdr:nvSpPr>
        <xdr:cNvPr id="21" name="Text Box 26"/>
        <xdr:cNvSpPr txBox="1">
          <a:spLocks noChangeArrowheads="1"/>
        </xdr:cNvSpPr>
      </xdr:nvSpPr>
      <xdr:spPr>
        <a:xfrm>
          <a:off x="89744550" y="9972675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DC4404EWa- All Households</a:t>
          </a:r>
        </a:p>
      </xdr:txBody>
    </xdr:sp>
    <xdr:clientData/>
  </xdr:oneCellAnchor>
  <xdr:twoCellAnchor>
    <xdr:from>
      <xdr:col>70</xdr:col>
      <xdr:colOff>47625</xdr:colOff>
      <xdr:row>31</xdr:row>
      <xdr:rowOff>57150</xdr:rowOff>
    </xdr:from>
    <xdr:to>
      <xdr:col>76</xdr:col>
      <xdr:colOff>1638300</xdr:colOff>
      <xdr:row>53</xdr:row>
      <xdr:rowOff>95250</xdr:rowOff>
    </xdr:to>
    <xdr:graphicFrame>
      <xdr:nvGraphicFramePr>
        <xdr:cNvPr id="22" name="Chart 27"/>
        <xdr:cNvGraphicFramePr/>
      </xdr:nvGraphicFramePr>
      <xdr:xfrm>
        <a:off x="104565450" y="5972175"/>
        <a:ext cx="145351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75</xdr:col>
      <xdr:colOff>1095375</xdr:colOff>
      <xdr:row>52</xdr:row>
      <xdr:rowOff>47625</xdr:rowOff>
    </xdr:from>
    <xdr:ext cx="2238375" cy="180975"/>
    <xdr:sp>
      <xdr:nvSpPr>
        <xdr:cNvPr id="23" name="Text Box 28"/>
        <xdr:cNvSpPr txBox="1">
          <a:spLocks noChangeArrowheads="1"/>
        </xdr:cNvSpPr>
      </xdr:nvSpPr>
      <xdr:spPr>
        <a:xfrm>
          <a:off x="116805075" y="99631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70</xdr:col>
      <xdr:colOff>95250</xdr:colOff>
      <xdr:row>52</xdr:row>
      <xdr:rowOff>66675</xdr:rowOff>
    </xdr:from>
    <xdr:ext cx="3667125" cy="238125"/>
    <xdr:sp>
      <xdr:nvSpPr>
        <xdr:cNvPr id="24" name="Text Box 29"/>
        <xdr:cNvSpPr txBox="1">
          <a:spLocks noChangeArrowheads="1"/>
        </xdr:cNvSpPr>
      </xdr:nvSpPr>
      <xdr:spPr>
        <a:xfrm>
          <a:off x="104613075" y="99822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DC4405EW- All Households</a:t>
          </a:r>
        </a:p>
      </xdr:txBody>
    </xdr:sp>
    <xdr:clientData/>
  </xdr:oneCellAnchor>
  <xdr:twoCellAnchor>
    <xdr:from>
      <xdr:col>78</xdr:col>
      <xdr:colOff>66675</xdr:colOff>
      <xdr:row>34</xdr:row>
      <xdr:rowOff>38100</xdr:rowOff>
    </xdr:from>
    <xdr:to>
      <xdr:col>87</xdr:col>
      <xdr:colOff>438150</xdr:colOff>
      <xdr:row>53</xdr:row>
      <xdr:rowOff>85725</xdr:rowOff>
    </xdr:to>
    <xdr:graphicFrame>
      <xdr:nvGraphicFramePr>
        <xdr:cNvPr id="25" name="Chart 30"/>
        <xdr:cNvGraphicFramePr/>
      </xdr:nvGraphicFramePr>
      <xdr:xfrm>
        <a:off x="119291100" y="6524625"/>
        <a:ext cx="14801850" cy="3667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84</xdr:col>
      <xdr:colOff>1647825</xdr:colOff>
      <xdr:row>52</xdr:row>
      <xdr:rowOff>47625</xdr:rowOff>
    </xdr:from>
    <xdr:ext cx="2238375" cy="180975"/>
    <xdr:sp>
      <xdr:nvSpPr>
        <xdr:cNvPr id="26" name="Text Box 31"/>
        <xdr:cNvSpPr txBox="1">
          <a:spLocks noChangeArrowheads="1"/>
        </xdr:cNvSpPr>
      </xdr:nvSpPr>
      <xdr:spPr>
        <a:xfrm>
          <a:off x="131797425" y="99631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78</xdr:col>
      <xdr:colOff>114300</xdr:colOff>
      <xdr:row>52</xdr:row>
      <xdr:rowOff>28575</xdr:rowOff>
    </xdr:from>
    <xdr:ext cx="3667125" cy="238125"/>
    <xdr:sp>
      <xdr:nvSpPr>
        <xdr:cNvPr id="27" name="Text Box 32"/>
        <xdr:cNvSpPr txBox="1">
          <a:spLocks noChangeArrowheads="1"/>
        </xdr:cNvSpPr>
      </xdr:nvSpPr>
      <xdr:spPr>
        <a:xfrm>
          <a:off x="119338725" y="99441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DC4406EW- All Households</a:t>
          </a:r>
        </a:p>
      </xdr:txBody>
    </xdr:sp>
    <xdr:clientData/>
  </xdr:oneCellAnchor>
  <xdr:twoCellAnchor>
    <xdr:from>
      <xdr:col>89</xdr:col>
      <xdr:colOff>57150</xdr:colOff>
      <xdr:row>36</xdr:row>
      <xdr:rowOff>76200</xdr:rowOff>
    </xdr:from>
    <xdr:to>
      <xdr:col>101</xdr:col>
      <xdr:colOff>361950</xdr:colOff>
      <xdr:row>53</xdr:row>
      <xdr:rowOff>142875</xdr:rowOff>
    </xdr:to>
    <xdr:graphicFrame>
      <xdr:nvGraphicFramePr>
        <xdr:cNvPr id="28" name="Chart 33"/>
        <xdr:cNvGraphicFramePr/>
      </xdr:nvGraphicFramePr>
      <xdr:xfrm>
        <a:off x="134245350" y="6943725"/>
        <a:ext cx="14668500" cy="3305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oneCellAnchor>
    <xdr:from>
      <xdr:col>98</xdr:col>
      <xdr:colOff>533400</xdr:colOff>
      <xdr:row>52</xdr:row>
      <xdr:rowOff>104775</xdr:rowOff>
    </xdr:from>
    <xdr:ext cx="2238375" cy="180975"/>
    <xdr:sp>
      <xdr:nvSpPr>
        <xdr:cNvPr id="29" name="Text Box 34"/>
        <xdr:cNvSpPr txBox="1">
          <a:spLocks noChangeArrowheads="1"/>
        </xdr:cNvSpPr>
      </xdr:nvSpPr>
      <xdr:spPr>
        <a:xfrm>
          <a:off x="146713575" y="100203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89</xdr:col>
      <xdr:colOff>104775</xdr:colOff>
      <xdr:row>52</xdr:row>
      <xdr:rowOff>104775</xdr:rowOff>
    </xdr:from>
    <xdr:ext cx="3667125" cy="238125"/>
    <xdr:sp>
      <xdr:nvSpPr>
        <xdr:cNvPr id="30" name="Text Box 35"/>
        <xdr:cNvSpPr txBox="1">
          <a:spLocks noChangeArrowheads="1"/>
        </xdr:cNvSpPr>
      </xdr:nvSpPr>
      <xdr:spPr>
        <a:xfrm>
          <a:off x="134292975" y="100203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DC4408EW- All Households</a:t>
          </a:r>
        </a:p>
      </xdr:txBody>
    </xdr:sp>
    <xdr:clientData/>
  </xdr:oneCellAnchor>
  <xdr:twoCellAnchor>
    <xdr:from>
      <xdr:col>103</xdr:col>
      <xdr:colOff>47625</xdr:colOff>
      <xdr:row>31</xdr:row>
      <xdr:rowOff>57150</xdr:rowOff>
    </xdr:from>
    <xdr:to>
      <xdr:col>110</xdr:col>
      <xdr:colOff>1000125</xdr:colOff>
      <xdr:row>53</xdr:row>
      <xdr:rowOff>85725</xdr:rowOff>
    </xdr:to>
    <xdr:graphicFrame>
      <xdr:nvGraphicFramePr>
        <xdr:cNvPr id="31" name="Chart 36"/>
        <xdr:cNvGraphicFramePr/>
      </xdr:nvGraphicFramePr>
      <xdr:xfrm>
        <a:off x="149304375" y="5972175"/>
        <a:ext cx="14516100" cy="4219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oneCellAnchor>
    <xdr:from>
      <xdr:col>109</xdr:col>
      <xdr:colOff>809625</xdr:colOff>
      <xdr:row>52</xdr:row>
      <xdr:rowOff>57150</xdr:rowOff>
    </xdr:from>
    <xdr:ext cx="2238375" cy="180975"/>
    <xdr:sp>
      <xdr:nvSpPr>
        <xdr:cNvPr id="32" name="Text Box 37"/>
        <xdr:cNvSpPr txBox="1">
          <a:spLocks noChangeArrowheads="1"/>
        </xdr:cNvSpPr>
      </xdr:nvSpPr>
      <xdr:spPr>
        <a:xfrm>
          <a:off x="161524950" y="997267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103</xdr:col>
      <xdr:colOff>123825</xdr:colOff>
      <xdr:row>52</xdr:row>
      <xdr:rowOff>0</xdr:rowOff>
    </xdr:from>
    <xdr:ext cx="3667125" cy="238125"/>
    <xdr:sp>
      <xdr:nvSpPr>
        <xdr:cNvPr id="33" name="Text Box 38"/>
        <xdr:cNvSpPr txBox="1">
          <a:spLocks noChangeArrowheads="1"/>
        </xdr:cNvSpPr>
      </xdr:nvSpPr>
      <xdr:spPr>
        <a:xfrm>
          <a:off x="149380575" y="9915525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DC4404EW- All Households</a:t>
          </a:r>
        </a:p>
      </xdr:txBody>
    </xdr:sp>
    <xdr:clientData/>
  </xdr:oneCellAnchor>
  <xdr:twoCellAnchor>
    <xdr:from>
      <xdr:col>126</xdr:col>
      <xdr:colOff>85725</xdr:colOff>
      <xdr:row>29</xdr:row>
      <xdr:rowOff>104775</xdr:rowOff>
    </xdr:from>
    <xdr:to>
      <xdr:col>138</xdr:col>
      <xdr:colOff>514350</xdr:colOff>
      <xdr:row>54</xdr:row>
      <xdr:rowOff>114300</xdr:rowOff>
    </xdr:to>
    <xdr:graphicFrame>
      <xdr:nvGraphicFramePr>
        <xdr:cNvPr id="34" name="Chart 39"/>
        <xdr:cNvGraphicFramePr/>
      </xdr:nvGraphicFramePr>
      <xdr:xfrm>
        <a:off x="179089050" y="5638800"/>
        <a:ext cx="14716125" cy="4772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oneCellAnchor>
    <xdr:from>
      <xdr:col>134</xdr:col>
      <xdr:colOff>200025</xdr:colOff>
      <xdr:row>53</xdr:row>
      <xdr:rowOff>66675</xdr:rowOff>
    </xdr:from>
    <xdr:ext cx="2238375" cy="180975"/>
    <xdr:sp>
      <xdr:nvSpPr>
        <xdr:cNvPr id="35" name="Text Box 40"/>
        <xdr:cNvSpPr txBox="1">
          <a:spLocks noChangeArrowheads="1"/>
        </xdr:cNvSpPr>
      </xdr:nvSpPr>
      <xdr:spPr>
        <a:xfrm>
          <a:off x="191481075" y="101727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126</xdr:col>
      <xdr:colOff>152400</xdr:colOff>
      <xdr:row>53</xdr:row>
      <xdr:rowOff>66675</xdr:rowOff>
    </xdr:from>
    <xdr:ext cx="3667125" cy="238125"/>
    <xdr:sp>
      <xdr:nvSpPr>
        <xdr:cNvPr id="36" name="Text Box 41"/>
        <xdr:cNvSpPr txBox="1">
          <a:spLocks noChangeArrowheads="1"/>
        </xdr:cNvSpPr>
      </xdr:nvSpPr>
      <xdr:spPr>
        <a:xfrm>
          <a:off x="179155725" y="101727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DC4101EW- All Households</a:t>
          </a:r>
        </a:p>
      </xdr:txBody>
    </xdr:sp>
    <xdr:clientData/>
  </xdr:oneCellAnchor>
  <xdr:twoCellAnchor>
    <xdr:from>
      <xdr:col>152</xdr:col>
      <xdr:colOff>47625</xdr:colOff>
      <xdr:row>31</xdr:row>
      <xdr:rowOff>85725</xdr:rowOff>
    </xdr:from>
    <xdr:to>
      <xdr:col>162</xdr:col>
      <xdr:colOff>723900</xdr:colOff>
      <xdr:row>55</xdr:row>
      <xdr:rowOff>123825</xdr:rowOff>
    </xdr:to>
    <xdr:graphicFrame>
      <xdr:nvGraphicFramePr>
        <xdr:cNvPr id="37" name="Chart 43"/>
        <xdr:cNvGraphicFramePr/>
      </xdr:nvGraphicFramePr>
      <xdr:xfrm>
        <a:off x="208883250" y="6000750"/>
        <a:ext cx="14630400" cy="4600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oneCellAnchor>
    <xdr:from>
      <xdr:col>160</xdr:col>
      <xdr:colOff>447675</xdr:colOff>
      <xdr:row>54</xdr:row>
      <xdr:rowOff>76200</xdr:rowOff>
    </xdr:from>
    <xdr:ext cx="2238375" cy="180975"/>
    <xdr:sp>
      <xdr:nvSpPr>
        <xdr:cNvPr id="38" name="Text Box 44"/>
        <xdr:cNvSpPr txBox="1">
          <a:spLocks noChangeArrowheads="1"/>
        </xdr:cNvSpPr>
      </xdr:nvSpPr>
      <xdr:spPr>
        <a:xfrm>
          <a:off x="221208600" y="103727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152</xdr:col>
      <xdr:colOff>95250</xdr:colOff>
      <xdr:row>54</xdr:row>
      <xdr:rowOff>76200</xdr:rowOff>
    </xdr:from>
    <xdr:ext cx="3667125" cy="238125"/>
    <xdr:sp>
      <xdr:nvSpPr>
        <xdr:cNvPr id="39" name="Text Box 45"/>
        <xdr:cNvSpPr txBox="1">
          <a:spLocks noChangeArrowheads="1"/>
        </xdr:cNvSpPr>
      </xdr:nvSpPr>
      <xdr:spPr>
        <a:xfrm>
          <a:off x="208930875" y="10372725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DC4201EW- All Household Reference Persons</a:t>
          </a:r>
        </a:p>
      </xdr:txBody>
    </xdr:sp>
    <xdr:clientData/>
  </xdr:oneCellAnchor>
  <xdr:twoCellAnchor>
    <xdr:from>
      <xdr:col>176</xdr:col>
      <xdr:colOff>0</xdr:colOff>
      <xdr:row>12</xdr:row>
      <xdr:rowOff>38100</xdr:rowOff>
    </xdr:from>
    <xdr:to>
      <xdr:col>198</xdr:col>
      <xdr:colOff>523875</xdr:colOff>
      <xdr:row>42</xdr:row>
      <xdr:rowOff>66675</xdr:rowOff>
    </xdr:to>
    <xdr:graphicFrame>
      <xdr:nvGraphicFramePr>
        <xdr:cNvPr id="40" name="Chart 46"/>
        <xdr:cNvGraphicFramePr/>
      </xdr:nvGraphicFramePr>
      <xdr:xfrm>
        <a:off x="239096550" y="2333625"/>
        <a:ext cx="13935075" cy="57435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oneCellAnchor>
    <xdr:from>
      <xdr:col>195</xdr:col>
      <xdr:colOff>66675</xdr:colOff>
      <xdr:row>41</xdr:row>
      <xdr:rowOff>38100</xdr:rowOff>
    </xdr:from>
    <xdr:ext cx="2238375" cy="180975"/>
    <xdr:sp>
      <xdr:nvSpPr>
        <xdr:cNvPr id="41" name="Text Box 47"/>
        <xdr:cNvSpPr txBox="1">
          <a:spLocks noChangeArrowheads="1"/>
        </xdr:cNvSpPr>
      </xdr:nvSpPr>
      <xdr:spPr>
        <a:xfrm>
          <a:off x="250745625" y="78581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176</xdr:col>
      <xdr:colOff>57150</xdr:colOff>
      <xdr:row>41</xdr:row>
      <xdr:rowOff>28575</xdr:rowOff>
    </xdr:from>
    <xdr:ext cx="3667125" cy="238125"/>
    <xdr:sp>
      <xdr:nvSpPr>
        <xdr:cNvPr id="42" name="Text Box 48"/>
        <xdr:cNvSpPr txBox="1">
          <a:spLocks noChangeArrowheads="1"/>
        </xdr:cNvSpPr>
      </xdr:nvSpPr>
      <xdr:spPr>
        <a:xfrm>
          <a:off x="239153700" y="78486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DC4605EW- All Household Reference Persons aged 16 and over</a:t>
          </a:r>
        </a:p>
      </xdr:txBody>
    </xdr:sp>
    <xdr:clientData/>
  </xdr:oneCellAnchor>
  <xdr:twoCellAnchor>
    <xdr:from>
      <xdr:col>211</xdr:col>
      <xdr:colOff>209550</xdr:colOff>
      <xdr:row>0</xdr:row>
      <xdr:rowOff>85725</xdr:rowOff>
    </xdr:from>
    <xdr:to>
      <xdr:col>234</xdr:col>
      <xdr:colOff>495300</xdr:colOff>
      <xdr:row>25</xdr:row>
      <xdr:rowOff>123825</xdr:rowOff>
    </xdr:to>
    <xdr:graphicFrame>
      <xdr:nvGraphicFramePr>
        <xdr:cNvPr id="43" name="Chart 49"/>
        <xdr:cNvGraphicFramePr/>
      </xdr:nvGraphicFramePr>
      <xdr:xfrm>
        <a:off x="268319250" y="85725"/>
        <a:ext cx="14306550" cy="4810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211</xdr:col>
      <xdr:colOff>209550</xdr:colOff>
      <xdr:row>28</xdr:row>
      <xdr:rowOff>180975</xdr:rowOff>
    </xdr:from>
    <xdr:to>
      <xdr:col>234</xdr:col>
      <xdr:colOff>485775</xdr:colOff>
      <xdr:row>53</xdr:row>
      <xdr:rowOff>180975</xdr:rowOff>
    </xdr:to>
    <xdr:graphicFrame>
      <xdr:nvGraphicFramePr>
        <xdr:cNvPr id="44" name="Chart 50"/>
        <xdr:cNvGraphicFramePr/>
      </xdr:nvGraphicFramePr>
      <xdr:xfrm>
        <a:off x="268319250" y="5524500"/>
        <a:ext cx="14297025" cy="4762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oneCellAnchor>
    <xdr:from>
      <xdr:col>231</xdr:col>
      <xdr:colOff>28575</xdr:colOff>
      <xdr:row>52</xdr:row>
      <xdr:rowOff>152400</xdr:rowOff>
    </xdr:from>
    <xdr:ext cx="2238375" cy="180975"/>
    <xdr:sp>
      <xdr:nvSpPr>
        <xdr:cNvPr id="45" name="Text Box 51"/>
        <xdr:cNvSpPr txBox="1">
          <a:spLocks noChangeArrowheads="1"/>
        </xdr:cNvSpPr>
      </xdr:nvSpPr>
      <xdr:spPr>
        <a:xfrm>
          <a:off x="280330275" y="100679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211</xdr:col>
      <xdr:colOff>276225</xdr:colOff>
      <xdr:row>52</xdr:row>
      <xdr:rowOff>152400</xdr:rowOff>
    </xdr:from>
    <xdr:ext cx="3667125" cy="238125"/>
    <xdr:sp>
      <xdr:nvSpPr>
        <xdr:cNvPr id="46" name="Text Box 52"/>
        <xdr:cNvSpPr txBox="1">
          <a:spLocks noChangeArrowheads="1"/>
        </xdr:cNvSpPr>
      </xdr:nvSpPr>
      <xdr:spPr>
        <a:xfrm>
          <a:off x="268385925" y="10067925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DC4601EWa- All Household Reference Persons aged 16 and over</a:t>
          </a:r>
        </a:p>
      </xdr:txBody>
    </xdr:sp>
    <xdr:clientData/>
  </xdr:oneCellAnchor>
  <xdr:oneCellAnchor>
    <xdr:from>
      <xdr:col>211</xdr:col>
      <xdr:colOff>257175</xdr:colOff>
      <xdr:row>24</xdr:row>
      <xdr:rowOff>104775</xdr:rowOff>
    </xdr:from>
    <xdr:ext cx="3667125" cy="238125"/>
    <xdr:sp>
      <xdr:nvSpPr>
        <xdr:cNvPr id="47" name="Text Box 53"/>
        <xdr:cNvSpPr txBox="1">
          <a:spLocks noChangeArrowheads="1"/>
        </xdr:cNvSpPr>
      </xdr:nvSpPr>
      <xdr:spPr>
        <a:xfrm>
          <a:off x="268366875" y="46863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DC4601EWa- All Household Reference Persons aged 16 and over</a:t>
          </a:r>
        </a:p>
      </xdr:txBody>
    </xdr:sp>
    <xdr:clientData/>
  </xdr:oneCellAnchor>
  <xdr:oneCellAnchor>
    <xdr:from>
      <xdr:col>231</xdr:col>
      <xdr:colOff>28575</xdr:colOff>
      <xdr:row>24</xdr:row>
      <xdr:rowOff>104775</xdr:rowOff>
    </xdr:from>
    <xdr:ext cx="2238375" cy="180975"/>
    <xdr:sp>
      <xdr:nvSpPr>
        <xdr:cNvPr id="48" name="Text Box 54"/>
        <xdr:cNvSpPr txBox="1">
          <a:spLocks noChangeArrowheads="1"/>
        </xdr:cNvSpPr>
      </xdr:nvSpPr>
      <xdr:spPr>
        <a:xfrm>
          <a:off x="280330275" y="46863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66675</xdr:rowOff>
    </xdr:from>
    <xdr:to>
      <xdr:col>29</xdr:col>
      <xdr:colOff>504825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14211300" y="66675"/>
        <a:ext cx="144494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28</xdr:row>
      <xdr:rowOff>57150</xdr:rowOff>
    </xdr:from>
    <xdr:to>
      <xdr:col>29</xdr:col>
      <xdr:colOff>504825</xdr:colOff>
      <xdr:row>55</xdr:row>
      <xdr:rowOff>152400</xdr:rowOff>
    </xdr:to>
    <xdr:graphicFrame>
      <xdr:nvGraphicFramePr>
        <xdr:cNvPr id="2" name="Chart 2"/>
        <xdr:cNvGraphicFramePr/>
      </xdr:nvGraphicFramePr>
      <xdr:xfrm>
        <a:off x="14211300" y="5524500"/>
        <a:ext cx="14449425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26</xdr:col>
      <xdr:colOff>28575</xdr:colOff>
      <xdr:row>26</xdr:row>
      <xdr:rowOff>133350</xdr:rowOff>
    </xdr:from>
    <xdr:ext cx="2238375" cy="304800"/>
    <xdr:sp>
      <xdr:nvSpPr>
        <xdr:cNvPr id="3" name="Text Box 3"/>
        <xdr:cNvSpPr txBox="1">
          <a:spLocks noChangeArrowheads="1"/>
        </xdr:cNvSpPr>
      </xdr:nvSpPr>
      <xdr:spPr>
        <a:xfrm>
          <a:off x="26355675" y="5029200"/>
          <a:ext cx="2238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26</xdr:col>
      <xdr:colOff>28575</xdr:colOff>
      <xdr:row>54</xdr:row>
      <xdr:rowOff>142875</xdr:rowOff>
    </xdr:from>
    <xdr:ext cx="2238375" cy="180975"/>
    <xdr:sp>
      <xdr:nvSpPr>
        <xdr:cNvPr id="4" name="Text Box 4"/>
        <xdr:cNvSpPr txBox="1">
          <a:spLocks noChangeArrowheads="1"/>
        </xdr:cNvSpPr>
      </xdr:nvSpPr>
      <xdr:spPr>
        <a:xfrm>
          <a:off x="26355675" y="104203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6</xdr:col>
      <xdr:colOff>190500</xdr:colOff>
      <xdr:row>54</xdr:row>
      <xdr:rowOff>114300</xdr:rowOff>
    </xdr:from>
    <xdr:ext cx="3667125" cy="238125"/>
    <xdr:sp>
      <xdr:nvSpPr>
        <xdr:cNvPr id="5" name="Text Box 5"/>
        <xdr:cNvSpPr txBox="1">
          <a:spLocks noChangeArrowheads="1"/>
        </xdr:cNvSpPr>
      </xdr:nvSpPr>
      <xdr:spPr>
        <a:xfrm>
          <a:off x="14325600" y="10391775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DC4407EW- All Households</a:t>
          </a:r>
        </a:p>
      </xdr:txBody>
    </xdr:sp>
    <xdr:clientData/>
  </xdr:oneCellAnchor>
  <xdr:oneCellAnchor>
    <xdr:from>
      <xdr:col>6</xdr:col>
      <xdr:colOff>190500</xdr:colOff>
      <xdr:row>26</xdr:row>
      <xdr:rowOff>57150</xdr:rowOff>
    </xdr:from>
    <xdr:ext cx="3667125" cy="400050"/>
    <xdr:sp>
      <xdr:nvSpPr>
        <xdr:cNvPr id="6" name="Text Box 6"/>
        <xdr:cNvSpPr txBox="1">
          <a:spLocks noChangeArrowheads="1"/>
        </xdr:cNvSpPr>
      </xdr:nvSpPr>
      <xdr:spPr>
        <a:xfrm>
          <a:off x="14325600" y="4953000"/>
          <a:ext cx="36671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DC4407EW- All Households</a:t>
          </a:r>
        </a:p>
      </xdr:txBody>
    </xdr:sp>
    <xdr:clientData/>
  </xdr:oneCellAnchor>
  <xdr:twoCellAnchor>
    <xdr:from>
      <xdr:col>37</xdr:col>
      <xdr:colOff>66675</xdr:colOff>
      <xdr:row>0</xdr:row>
      <xdr:rowOff>95250</xdr:rowOff>
    </xdr:from>
    <xdr:to>
      <xdr:col>60</xdr:col>
      <xdr:colOff>504825</xdr:colOff>
      <xdr:row>27</xdr:row>
      <xdr:rowOff>66675</xdr:rowOff>
    </xdr:to>
    <xdr:graphicFrame>
      <xdr:nvGraphicFramePr>
        <xdr:cNvPr id="7" name="Chart 7"/>
        <xdr:cNvGraphicFramePr/>
      </xdr:nvGraphicFramePr>
      <xdr:xfrm>
        <a:off x="43500675" y="95250"/>
        <a:ext cx="14458950" cy="5248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57150</xdr:colOff>
      <xdr:row>28</xdr:row>
      <xdr:rowOff>9525</xdr:rowOff>
    </xdr:from>
    <xdr:to>
      <xdr:col>60</xdr:col>
      <xdr:colOff>495300</xdr:colOff>
      <xdr:row>55</xdr:row>
      <xdr:rowOff>66675</xdr:rowOff>
    </xdr:to>
    <xdr:graphicFrame>
      <xdr:nvGraphicFramePr>
        <xdr:cNvPr id="8" name="Chart 8"/>
        <xdr:cNvGraphicFramePr/>
      </xdr:nvGraphicFramePr>
      <xdr:xfrm>
        <a:off x="43491150" y="5476875"/>
        <a:ext cx="14458950" cy="5057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57</xdr:col>
      <xdr:colOff>28575</xdr:colOff>
      <xdr:row>54</xdr:row>
      <xdr:rowOff>47625</xdr:rowOff>
    </xdr:from>
    <xdr:ext cx="2238375" cy="180975"/>
    <xdr:sp>
      <xdr:nvSpPr>
        <xdr:cNvPr id="9" name="Text Box 9"/>
        <xdr:cNvSpPr txBox="1">
          <a:spLocks noChangeArrowheads="1"/>
        </xdr:cNvSpPr>
      </xdr:nvSpPr>
      <xdr:spPr>
        <a:xfrm>
          <a:off x="55654575" y="103251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57</xdr:col>
      <xdr:colOff>28575</xdr:colOff>
      <xdr:row>26</xdr:row>
      <xdr:rowOff>133350</xdr:rowOff>
    </xdr:from>
    <xdr:ext cx="2238375" cy="304800"/>
    <xdr:sp>
      <xdr:nvSpPr>
        <xdr:cNvPr id="10" name="Text Box 10"/>
        <xdr:cNvSpPr txBox="1">
          <a:spLocks noChangeArrowheads="1"/>
        </xdr:cNvSpPr>
      </xdr:nvSpPr>
      <xdr:spPr>
        <a:xfrm>
          <a:off x="55654575" y="5029200"/>
          <a:ext cx="2238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37</xdr:col>
      <xdr:colOff>161925</xdr:colOff>
      <xdr:row>54</xdr:row>
      <xdr:rowOff>28575</xdr:rowOff>
    </xdr:from>
    <xdr:ext cx="3667125" cy="238125"/>
    <xdr:sp>
      <xdr:nvSpPr>
        <xdr:cNvPr id="11" name="Text Box 11"/>
        <xdr:cNvSpPr txBox="1">
          <a:spLocks noChangeArrowheads="1"/>
        </xdr:cNvSpPr>
      </xdr:nvSpPr>
      <xdr:spPr>
        <a:xfrm>
          <a:off x="43595925" y="1030605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DC4104EWla- All Households</a:t>
          </a:r>
        </a:p>
      </xdr:txBody>
    </xdr:sp>
    <xdr:clientData/>
  </xdr:oneCellAnchor>
  <xdr:oneCellAnchor>
    <xdr:from>
      <xdr:col>37</xdr:col>
      <xdr:colOff>123825</xdr:colOff>
      <xdr:row>26</xdr:row>
      <xdr:rowOff>57150</xdr:rowOff>
    </xdr:from>
    <xdr:ext cx="3667125" cy="400050"/>
    <xdr:sp>
      <xdr:nvSpPr>
        <xdr:cNvPr id="12" name="Text Box 12"/>
        <xdr:cNvSpPr txBox="1">
          <a:spLocks noChangeArrowheads="1"/>
        </xdr:cNvSpPr>
      </xdr:nvSpPr>
      <xdr:spPr>
        <a:xfrm>
          <a:off x="43557825" y="4953000"/>
          <a:ext cx="36671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DC4104EWla- All Households</a:t>
          </a:r>
        </a:p>
      </xdr:txBody>
    </xdr:sp>
    <xdr:clientData/>
  </xdr:oneCellAnchor>
  <xdr:twoCellAnchor>
    <xdr:from>
      <xdr:col>68</xdr:col>
      <xdr:colOff>85725</xdr:colOff>
      <xdr:row>0</xdr:row>
      <xdr:rowOff>76200</xdr:rowOff>
    </xdr:from>
    <xdr:to>
      <xdr:col>91</xdr:col>
      <xdr:colOff>533400</xdr:colOff>
      <xdr:row>27</xdr:row>
      <xdr:rowOff>114300</xdr:rowOff>
    </xdr:to>
    <xdr:graphicFrame>
      <xdr:nvGraphicFramePr>
        <xdr:cNvPr id="13" name="Chart 13"/>
        <xdr:cNvGraphicFramePr/>
      </xdr:nvGraphicFramePr>
      <xdr:xfrm>
        <a:off x="72809100" y="76200"/>
        <a:ext cx="14468475" cy="5314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68</xdr:col>
      <xdr:colOff>85725</xdr:colOff>
      <xdr:row>28</xdr:row>
      <xdr:rowOff>104775</xdr:rowOff>
    </xdr:from>
    <xdr:to>
      <xdr:col>91</xdr:col>
      <xdr:colOff>542925</xdr:colOff>
      <xdr:row>56</xdr:row>
      <xdr:rowOff>66675</xdr:rowOff>
    </xdr:to>
    <xdr:graphicFrame>
      <xdr:nvGraphicFramePr>
        <xdr:cNvPr id="14" name="Chart 14"/>
        <xdr:cNvGraphicFramePr/>
      </xdr:nvGraphicFramePr>
      <xdr:xfrm>
        <a:off x="72809100" y="5572125"/>
        <a:ext cx="14478000" cy="5124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88</xdr:col>
      <xdr:colOff>66675</xdr:colOff>
      <xdr:row>26</xdr:row>
      <xdr:rowOff>209550</xdr:rowOff>
    </xdr:from>
    <xdr:ext cx="2238375" cy="266700"/>
    <xdr:sp>
      <xdr:nvSpPr>
        <xdr:cNvPr id="15" name="Text Box 15"/>
        <xdr:cNvSpPr txBox="1">
          <a:spLocks noChangeArrowheads="1"/>
        </xdr:cNvSpPr>
      </xdr:nvSpPr>
      <xdr:spPr>
        <a:xfrm>
          <a:off x="84982050" y="5105400"/>
          <a:ext cx="2238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88</xdr:col>
      <xdr:colOff>85725</xdr:colOff>
      <xdr:row>55</xdr:row>
      <xdr:rowOff>19050</xdr:rowOff>
    </xdr:from>
    <xdr:ext cx="2238375" cy="180975"/>
    <xdr:sp>
      <xdr:nvSpPr>
        <xdr:cNvPr id="16" name="Text Box 16"/>
        <xdr:cNvSpPr txBox="1">
          <a:spLocks noChangeArrowheads="1"/>
        </xdr:cNvSpPr>
      </xdr:nvSpPr>
      <xdr:spPr>
        <a:xfrm>
          <a:off x="85001100" y="104870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68</xdr:col>
      <xdr:colOff>123825</xdr:colOff>
      <xdr:row>54</xdr:row>
      <xdr:rowOff>180975</xdr:rowOff>
    </xdr:from>
    <xdr:ext cx="3667125" cy="238125"/>
    <xdr:sp>
      <xdr:nvSpPr>
        <xdr:cNvPr id="17" name="Text Box 17"/>
        <xdr:cNvSpPr txBox="1">
          <a:spLocks noChangeArrowheads="1"/>
        </xdr:cNvSpPr>
      </xdr:nvSpPr>
      <xdr:spPr>
        <a:xfrm>
          <a:off x="72847200" y="1045845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DC4105EWla- All Households</a:t>
          </a:r>
        </a:p>
      </xdr:txBody>
    </xdr:sp>
    <xdr:clientData/>
  </xdr:oneCellAnchor>
  <xdr:oneCellAnchor>
    <xdr:from>
      <xdr:col>68</xdr:col>
      <xdr:colOff>152400</xdr:colOff>
      <xdr:row>26</xdr:row>
      <xdr:rowOff>133350</xdr:rowOff>
    </xdr:from>
    <xdr:ext cx="3667125" cy="361950"/>
    <xdr:sp>
      <xdr:nvSpPr>
        <xdr:cNvPr id="18" name="Text Box 18"/>
        <xdr:cNvSpPr txBox="1">
          <a:spLocks noChangeArrowheads="1"/>
        </xdr:cNvSpPr>
      </xdr:nvSpPr>
      <xdr:spPr>
        <a:xfrm>
          <a:off x="72875775" y="5029200"/>
          <a:ext cx="3667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DC4105EWla- All Households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</xdr:row>
      <xdr:rowOff>38100</xdr:rowOff>
    </xdr:from>
    <xdr:to>
      <xdr:col>28</xdr:col>
      <xdr:colOff>419100</xdr:colOff>
      <xdr:row>28</xdr:row>
      <xdr:rowOff>180975</xdr:rowOff>
    </xdr:to>
    <xdr:graphicFrame>
      <xdr:nvGraphicFramePr>
        <xdr:cNvPr id="1" name="Chart 2"/>
        <xdr:cNvGraphicFramePr/>
      </xdr:nvGraphicFramePr>
      <xdr:xfrm>
        <a:off x="15268575" y="228600"/>
        <a:ext cx="14916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29</xdr:row>
      <xdr:rowOff>123825</xdr:rowOff>
    </xdr:from>
    <xdr:to>
      <xdr:col>28</xdr:col>
      <xdr:colOff>419100</xdr:colOff>
      <xdr:row>59</xdr:row>
      <xdr:rowOff>57150</xdr:rowOff>
    </xdr:to>
    <xdr:graphicFrame>
      <xdr:nvGraphicFramePr>
        <xdr:cNvPr id="2" name="Chart 4"/>
        <xdr:cNvGraphicFramePr/>
      </xdr:nvGraphicFramePr>
      <xdr:xfrm>
        <a:off x="15268575" y="5648325"/>
        <a:ext cx="149161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24</xdr:col>
      <xdr:colOff>552450</xdr:colOff>
      <xdr:row>58</xdr:row>
      <xdr:rowOff>0</xdr:rowOff>
    </xdr:from>
    <xdr:ext cx="2238375" cy="180975"/>
    <xdr:sp>
      <xdr:nvSpPr>
        <xdr:cNvPr id="3" name="Text Box 5"/>
        <xdr:cNvSpPr txBox="1">
          <a:spLocks noChangeArrowheads="1"/>
        </xdr:cNvSpPr>
      </xdr:nvSpPr>
      <xdr:spPr>
        <a:xfrm>
          <a:off x="27879675" y="109918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4</xdr:col>
      <xdr:colOff>171450</xdr:colOff>
      <xdr:row>58</xdr:row>
      <xdr:rowOff>0</xdr:rowOff>
    </xdr:from>
    <xdr:ext cx="3219450" cy="257175"/>
    <xdr:sp>
      <xdr:nvSpPr>
        <xdr:cNvPr id="4" name="Text Box 6"/>
        <xdr:cNvSpPr txBox="1">
          <a:spLocks noChangeArrowheads="1"/>
        </xdr:cNvSpPr>
      </xdr:nvSpPr>
      <xdr:spPr>
        <a:xfrm>
          <a:off x="15306675" y="10991850"/>
          <a:ext cx="3219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DC4205EW - All Households</a:t>
          </a:r>
        </a:p>
      </xdr:txBody>
    </xdr:sp>
    <xdr:clientData/>
  </xdr:oneCellAnchor>
  <xdr:oneCellAnchor>
    <xdr:from>
      <xdr:col>4</xdr:col>
      <xdr:colOff>200025</xdr:colOff>
      <xdr:row>27</xdr:row>
      <xdr:rowOff>142875</xdr:rowOff>
    </xdr:from>
    <xdr:ext cx="3219450" cy="257175"/>
    <xdr:sp>
      <xdr:nvSpPr>
        <xdr:cNvPr id="5" name="Text Box 7"/>
        <xdr:cNvSpPr txBox="1">
          <a:spLocks noChangeArrowheads="1"/>
        </xdr:cNvSpPr>
      </xdr:nvSpPr>
      <xdr:spPr>
        <a:xfrm>
          <a:off x="15335250" y="5286375"/>
          <a:ext cx="3219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DC4205EW - All Households</a:t>
          </a:r>
        </a:p>
      </xdr:txBody>
    </xdr:sp>
    <xdr:clientData/>
  </xdr:oneCellAnchor>
  <xdr:oneCellAnchor>
    <xdr:from>
      <xdr:col>24</xdr:col>
      <xdr:colOff>552450</xdr:colOff>
      <xdr:row>27</xdr:row>
      <xdr:rowOff>161925</xdr:rowOff>
    </xdr:from>
    <xdr:ext cx="2238375" cy="180975"/>
    <xdr:sp>
      <xdr:nvSpPr>
        <xdr:cNvPr id="6" name="Text Box 8"/>
        <xdr:cNvSpPr txBox="1">
          <a:spLocks noChangeArrowheads="1"/>
        </xdr:cNvSpPr>
      </xdr:nvSpPr>
      <xdr:spPr>
        <a:xfrm>
          <a:off x="27879675" y="53054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30</xdr:col>
      <xdr:colOff>76200</xdr:colOff>
      <xdr:row>25</xdr:row>
      <xdr:rowOff>47625</xdr:rowOff>
    </xdr:from>
    <xdr:to>
      <xdr:col>35</xdr:col>
      <xdr:colOff>1666875</xdr:colOff>
      <xdr:row>59</xdr:row>
      <xdr:rowOff>19050</xdr:rowOff>
    </xdr:to>
    <xdr:graphicFrame>
      <xdr:nvGraphicFramePr>
        <xdr:cNvPr id="7" name="Chart 9"/>
        <xdr:cNvGraphicFramePr/>
      </xdr:nvGraphicFramePr>
      <xdr:xfrm>
        <a:off x="30699075" y="4810125"/>
        <a:ext cx="14573250" cy="636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34</xdr:col>
      <xdr:colOff>2400300</xdr:colOff>
      <xdr:row>57</xdr:row>
      <xdr:rowOff>114300</xdr:rowOff>
    </xdr:from>
    <xdr:ext cx="2238375" cy="180975"/>
    <xdr:sp>
      <xdr:nvSpPr>
        <xdr:cNvPr id="8" name="Text Box 10"/>
        <xdr:cNvSpPr txBox="1">
          <a:spLocks noChangeArrowheads="1"/>
        </xdr:cNvSpPr>
      </xdr:nvSpPr>
      <xdr:spPr>
        <a:xfrm>
          <a:off x="42995850" y="109442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30</xdr:col>
      <xdr:colOff>142875</xdr:colOff>
      <xdr:row>57</xdr:row>
      <xdr:rowOff>114300</xdr:rowOff>
    </xdr:from>
    <xdr:ext cx="3219450" cy="257175"/>
    <xdr:sp>
      <xdr:nvSpPr>
        <xdr:cNvPr id="9" name="Text Box 11"/>
        <xdr:cNvSpPr txBox="1">
          <a:spLocks noChangeArrowheads="1"/>
        </xdr:cNvSpPr>
      </xdr:nvSpPr>
      <xdr:spPr>
        <a:xfrm>
          <a:off x="30765750" y="10944225"/>
          <a:ext cx="3219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DC4208EW - All Households</a:t>
          </a:r>
        </a:p>
      </xdr:txBody>
    </xdr:sp>
    <xdr:clientData/>
  </xdr:oneCellAnchor>
  <xdr:twoCellAnchor>
    <xdr:from>
      <xdr:col>37</xdr:col>
      <xdr:colOff>57150</xdr:colOff>
      <xdr:row>31</xdr:row>
      <xdr:rowOff>85725</xdr:rowOff>
    </xdr:from>
    <xdr:to>
      <xdr:col>40</xdr:col>
      <xdr:colOff>3343275</xdr:colOff>
      <xdr:row>59</xdr:row>
      <xdr:rowOff>47625</xdr:rowOff>
    </xdr:to>
    <xdr:graphicFrame>
      <xdr:nvGraphicFramePr>
        <xdr:cNvPr id="10" name="Chart 12"/>
        <xdr:cNvGraphicFramePr/>
      </xdr:nvGraphicFramePr>
      <xdr:xfrm>
        <a:off x="45767625" y="5991225"/>
        <a:ext cx="14544675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40</xdr:col>
      <xdr:colOff>1066800</xdr:colOff>
      <xdr:row>57</xdr:row>
      <xdr:rowOff>123825</xdr:rowOff>
    </xdr:from>
    <xdr:ext cx="2238375" cy="180975"/>
    <xdr:sp>
      <xdr:nvSpPr>
        <xdr:cNvPr id="11" name="Text Box 13"/>
        <xdr:cNvSpPr txBox="1">
          <a:spLocks noChangeArrowheads="1"/>
        </xdr:cNvSpPr>
      </xdr:nvSpPr>
      <xdr:spPr>
        <a:xfrm>
          <a:off x="58035825" y="109537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37</xdr:col>
      <xdr:colOff>133350</xdr:colOff>
      <xdr:row>57</xdr:row>
      <xdr:rowOff>152400</xdr:rowOff>
    </xdr:from>
    <xdr:ext cx="3219450" cy="257175"/>
    <xdr:sp>
      <xdr:nvSpPr>
        <xdr:cNvPr id="12" name="Text Box 14"/>
        <xdr:cNvSpPr txBox="1">
          <a:spLocks noChangeArrowheads="1"/>
        </xdr:cNvSpPr>
      </xdr:nvSpPr>
      <xdr:spPr>
        <a:xfrm>
          <a:off x="45843825" y="10982325"/>
          <a:ext cx="3219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DC4207EW - All Households</a:t>
          </a:r>
        </a:p>
      </xdr:txBody>
    </xdr:sp>
    <xdr:clientData/>
  </xdr:oneCellAnchor>
  <xdr:twoCellAnchor>
    <xdr:from>
      <xdr:col>42</xdr:col>
      <xdr:colOff>66675</xdr:colOff>
      <xdr:row>26</xdr:row>
      <xdr:rowOff>66675</xdr:rowOff>
    </xdr:from>
    <xdr:to>
      <xdr:col>45</xdr:col>
      <xdr:colOff>3819525</xdr:colOff>
      <xdr:row>59</xdr:row>
      <xdr:rowOff>28575</xdr:rowOff>
    </xdr:to>
    <xdr:graphicFrame>
      <xdr:nvGraphicFramePr>
        <xdr:cNvPr id="13" name="Chart 15"/>
        <xdr:cNvGraphicFramePr/>
      </xdr:nvGraphicFramePr>
      <xdr:xfrm>
        <a:off x="60702825" y="5019675"/>
        <a:ext cx="14792325" cy="6162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45</xdr:col>
      <xdr:colOff>1504950</xdr:colOff>
      <xdr:row>57</xdr:row>
      <xdr:rowOff>123825</xdr:rowOff>
    </xdr:from>
    <xdr:ext cx="2238375" cy="180975"/>
    <xdr:sp>
      <xdr:nvSpPr>
        <xdr:cNvPr id="14" name="Text Box 16"/>
        <xdr:cNvSpPr txBox="1">
          <a:spLocks noChangeArrowheads="1"/>
        </xdr:cNvSpPr>
      </xdr:nvSpPr>
      <xdr:spPr>
        <a:xfrm>
          <a:off x="73180575" y="109537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42</xdr:col>
      <xdr:colOff>161925</xdr:colOff>
      <xdr:row>57</xdr:row>
      <xdr:rowOff>114300</xdr:rowOff>
    </xdr:from>
    <xdr:ext cx="3219450" cy="257175"/>
    <xdr:sp>
      <xdr:nvSpPr>
        <xdr:cNvPr id="15" name="Text Box 17"/>
        <xdr:cNvSpPr txBox="1">
          <a:spLocks noChangeArrowheads="1"/>
        </xdr:cNvSpPr>
      </xdr:nvSpPr>
      <xdr:spPr>
        <a:xfrm>
          <a:off x="60798075" y="10944225"/>
          <a:ext cx="3219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DC4206EW - All Households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32</xdr:row>
      <xdr:rowOff>76200</xdr:rowOff>
    </xdr:from>
    <xdr:to>
      <xdr:col>3</xdr:col>
      <xdr:colOff>1495425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114300" y="6172200"/>
        <a:ext cx="149733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171450</xdr:colOff>
      <xdr:row>60</xdr:row>
      <xdr:rowOff>152400</xdr:rowOff>
    </xdr:from>
    <xdr:ext cx="2562225" cy="238125"/>
    <xdr:sp>
      <xdr:nvSpPr>
        <xdr:cNvPr id="2" name="Text Box 2"/>
        <xdr:cNvSpPr txBox="1">
          <a:spLocks noChangeArrowheads="1"/>
        </xdr:cNvSpPr>
      </xdr:nvSpPr>
      <xdr:spPr>
        <a:xfrm>
          <a:off x="171450" y="10782300"/>
          <a:ext cx="2562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DC4403EW  - All Households Spaces</a:t>
          </a:r>
        </a:p>
      </xdr:txBody>
    </xdr:sp>
    <xdr:clientData/>
  </xdr:oneCellAnchor>
  <xdr:oneCellAnchor>
    <xdr:from>
      <xdr:col>2</xdr:col>
      <xdr:colOff>2143125</xdr:colOff>
      <xdr:row>60</xdr:row>
      <xdr:rowOff>152400</xdr:rowOff>
    </xdr:from>
    <xdr:ext cx="2238375" cy="180975"/>
    <xdr:sp>
      <xdr:nvSpPr>
        <xdr:cNvPr id="3" name="Text Box 3"/>
        <xdr:cNvSpPr txBox="1">
          <a:spLocks noChangeArrowheads="1"/>
        </xdr:cNvSpPr>
      </xdr:nvSpPr>
      <xdr:spPr>
        <a:xfrm>
          <a:off x="12782550" y="107823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5</xdr:col>
      <xdr:colOff>66675</xdr:colOff>
      <xdr:row>28</xdr:row>
      <xdr:rowOff>85725</xdr:rowOff>
    </xdr:from>
    <xdr:to>
      <xdr:col>8</xdr:col>
      <xdr:colOff>2152650</xdr:colOff>
      <xdr:row>62</xdr:row>
      <xdr:rowOff>66675</xdr:rowOff>
    </xdr:to>
    <xdr:graphicFrame>
      <xdr:nvGraphicFramePr>
        <xdr:cNvPr id="4" name="Chart 4"/>
        <xdr:cNvGraphicFramePr/>
      </xdr:nvGraphicFramePr>
      <xdr:xfrm>
        <a:off x="15420975" y="5419725"/>
        <a:ext cx="146589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3105150</xdr:colOff>
      <xdr:row>61</xdr:row>
      <xdr:rowOff>9525</xdr:rowOff>
    </xdr:from>
    <xdr:ext cx="2238375" cy="180975"/>
    <xdr:sp>
      <xdr:nvSpPr>
        <xdr:cNvPr id="5" name="Text Box 5"/>
        <xdr:cNvSpPr txBox="1">
          <a:spLocks noChangeArrowheads="1"/>
        </xdr:cNvSpPr>
      </xdr:nvSpPr>
      <xdr:spPr>
        <a:xfrm>
          <a:off x="27793950" y="108013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5</xdr:col>
      <xdr:colOff>85725</xdr:colOff>
      <xdr:row>60</xdr:row>
      <xdr:rowOff>152400</xdr:rowOff>
    </xdr:from>
    <xdr:ext cx="2562225" cy="238125"/>
    <xdr:sp>
      <xdr:nvSpPr>
        <xdr:cNvPr id="6" name="Text Box 6"/>
        <xdr:cNvSpPr txBox="1">
          <a:spLocks noChangeArrowheads="1"/>
        </xdr:cNvSpPr>
      </xdr:nvSpPr>
      <xdr:spPr>
        <a:xfrm>
          <a:off x="15440025" y="10782300"/>
          <a:ext cx="2562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DC4402EW  - All Households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57150</xdr:rowOff>
    </xdr:from>
    <xdr:to>
      <xdr:col>6</xdr:col>
      <xdr:colOff>1133475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66675" y="5391150"/>
        <a:ext cx="132588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oneCellAnchor>
    <xdr:from>
      <xdr:col>0</xdr:col>
      <xdr:colOff>76200</xdr:colOff>
      <xdr:row>51</xdr:row>
      <xdr:rowOff>57150</xdr:rowOff>
    </xdr:from>
    <xdr:ext cx="3857625" cy="238125"/>
    <xdr:sp>
      <xdr:nvSpPr>
        <xdr:cNvPr id="2" name="Text Box 2"/>
        <xdr:cNvSpPr txBox="1">
          <a:spLocks noChangeArrowheads="1"/>
        </xdr:cNvSpPr>
      </xdr:nvSpPr>
      <xdr:spPr>
        <a:xfrm>
          <a:off x="76200" y="9515475"/>
          <a:ext cx="385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DC4102EW - All Dependent Children</a:t>
          </a:r>
        </a:p>
      </xdr:txBody>
    </xdr:sp>
    <xdr:clientData/>
  </xdr:oneCellAnchor>
  <xdr:oneCellAnchor>
    <xdr:from>
      <xdr:col>5</xdr:col>
      <xdr:colOff>142875</xdr:colOff>
      <xdr:row>51</xdr:row>
      <xdr:rowOff>76200</xdr:rowOff>
    </xdr:from>
    <xdr:ext cx="2238375" cy="180975"/>
    <xdr:sp>
      <xdr:nvSpPr>
        <xdr:cNvPr id="3" name="Text Box 3"/>
        <xdr:cNvSpPr txBox="1">
          <a:spLocks noChangeArrowheads="1"/>
        </xdr:cNvSpPr>
      </xdr:nvSpPr>
      <xdr:spPr>
        <a:xfrm>
          <a:off x="11029950" y="95345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8</xdr:col>
      <xdr:colOff>19050</xdr:colOff>
      <xdr:row>30</xdr:row>
      <xdr:rowOff>123825</xdr:rowOff>
    </xdr:from>
    <xdr:to>
      <xdr:col>14</xdr:col>
      <xdr:colOff>1343025</xdr:colOff>
      <xdr:row>54</xdr:row>
      <xdr:rowOff>57150</xdr:rowOff>
    </xdr:to>
    <xdr:graphicFrame>
      <xdr:nvGraphicFramePr>
        <xdr:cNvPr id="4" name="Chart 4"/>
        <xdr:cNvGraphicFramePr/>
      </xdr:nvGraphicFramePr>
      <xdr:xfrm>
        <a:off x="13630275" y="5838825"/>
        <a:ext cx="1357312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13</xdr:col>
      <xdr:colOff>714375</xdr:colOff>
      <xdr:row>53</xdr:row>
      <xdr:rowOff>0</xdr:rowOff>
    </xdr:from>
    <xdr:ext cx="2238375" cy="180975"/>
    <xdr:sp>
      <xdr:nvSpPr>
        <xdr:cNvPr id="5" name="Text Box 5"/>
        <xdr:cNvSpPr txBox="1">
          <a:spLocks noChangeArrowheads="1"/>
        </xdr:cNvSpPr>
      </xdr:nvSpPr>
      <xdr:spPr>
        <a:xfrm>
          <a:off x="24907875" y="978217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8</xdr:col>
      <xdr:colOff>47625</xdr:colOff>
      <xdr:row>52</xdr:row>
      <xdr:rowOff>142875</xdr:rowOff>
    </xdr:from>
    <xdr:ext cx="3857625" cy="238125"/>
    <xdr:sp>
      <xdr:nvSpPr>
        <xdr:cNvPr id="6" name="Text Box 6"/>
        <xdr:cNvSpPr txBox="1">
          <a:spLocks noChangeArrowheads="1"/>
        </xdr:cNvSpPr>
      </xdr:nvSpPr>
      <xdr:spPr>
        <a:xfrm>
          <a:off x="13658850" y="9763125"/>
          <a:ext cx="385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DC4103EW - All Dependent Children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85725</xdr:rowOff>
    </xdr:from>
    <xdr:to>
      <xdr:col>13</xdr:col>
      <xdr:colOff>876300</xdr:colOff>
      <xdr:row>83</xdr:row>
      <xdr:rowOff>57150</xdr:rowOff>
    </xdr:to>
    <xdr:graphicFrame>
      <xdr:nvGraphicFramePr>
        <xdr:cNvPr id="1" name="Chart 10"/>
        <xdr:cNvGraphicFramePr/>
      </xdr:nvGraphicFramePr>
      <xdr:xfrm>
        <a:off x="180975" y="8867775"/>
        <a:ext cx="1926907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200025</xdr:colOff>
      <xdr:row>82</xdr:row>
      <xdr:rowOff>28575</xdr:rowOff>
    </xdr:from>
    <xdr:ext cx="5581650" cy="238125"/>
    <xdr:sp>
      <xdr:nvSpPr>
        <xdr:cNvPr id="2" name="Text Box 5"/>
        <xdr:cNvSpPr txBox="1">
          <a:spLocks noChangeArrowheads="1"/>
        </xdr:cNvSpPr>
      </xdr:nvSpPr>
      <xdr:spPr>
        <a:xfrm>
          <a:off x="200025" y="14563725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DC6102EW - All households with schoolchildren or full-time students living away during term-time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11</xdr:col>
      <xdr:colOff>828675</xdr:colOff>
      <xdr:row>82</xdr:row>
      <xdr:rowOff>28575</xdr:rowOff>
    </xdr:from>
    <xdr:ext cx="2238375" cy="180975"/>
    <xdr:sp>
      <xdr:nvSpPr>
        <xdr:cNvPr id="3" name="Text Box 6"/>
        <xdr:cNvSpPr txBox="1">
          <a:spLocks noChangeArrowheads="1"/>
        </xdr:cNvSpPr>
      </xdr:nvSpPr>
      <xdr:spPr>
        <a:xfrm>
          <a:off x="17154525" y="145637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76200</xdr:colOff>
      <xdr:row>36</xdr:row>
      <xdr:rowOff>47625</xdr:rowOff>
    </xdr:from>
    <xdr:to>
      <xdr:col>44</xdr:col>
      <xdr:colOff>857250</xdr:colOff>
      <xdr:row>52</xdr:row>
      <xdr:rowOff>104775</xdr:rowOff>
    </xdr:to>
    <xdr:graphicFrame>
      <xdr:nvGraphicFramePr>
        <xdr:cNvPr id="1" name="Chart 16"/>
        <xdr:cNvGraphicFramePr/>
      </xdr:nvGraphicFramePr>
      <xdr:xfrm>
        <a:off x="40557450" y="6924675"/>
        <a:ext cx="13535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24</xdr:row>
      <xdr:rowOff>57150</xdr:rowOff>
    </xdr:from>
    <xdr:to>
      <xdr:col>6</xdr:col>
      <xdr:colOff>1171575</xdr:colOff>
      <xdr:row>52</xdr:row>
      <xdr:rowOff>95250</xdr:rowOff>
    </xdr:to>
    <xdr:graphicFrame>
      <xdr:nvGraphicFramePr>
        <xdr:cNvPr id="2" name="Chart 1"/>
        <xdr:cNvGraphicFramePr/>
      </xdr:nvGraphicFramePr>
      <xdr:xfrm>
        <a:off x="114300" y="4648200"/>
        <a:ext cx="132397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238125</xdr:colOff>
      <xdr:row>51</xdr:row>
      <xdr:rowOff>19050</xdr:rowOff>
    </xdr:from>
    <xdr:ext cx="2381250" cy="180975"/>
    <xdr:sp>
      <xdr:nvSpPr>
        <xdr:cNvPr id="3" name="Text Box 2"/>
        <xdr:cNvSpPr txBox="1">
          <a:spLocks noChangeArrowheads="1"/>
        </xdr:cNvSpPr>
      </xdr:nvSpPr>
      <xdr:spPr>
        <a:xfrm>
          <a:off x="10915650" y="9591675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twoCellAnchor>
    <xdr:from>
      <xdr:col>0</xdr:col>
      <xdr:colOff>161925</xdr:colOff>
      <xdr:row>51</xdr:row>
      <xdr:rowOff>28575</xdr:rowOff>
    </xdr:from>
    <xdr:to>
      <xdr:col>0</xdr:col>
      <xdr:colOff>2428875</xdr:colOff>
      <xdr:row>52</xdr:row>
      <xdr:rowOff>104775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61925" y="9601200"/>
          <a:ext cx="2266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DC1113EW - All Households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12</xdr:col>
      <xdr:colOff>133350</xdr:colOff>
      <xdr:row>1</xdr:row>
      <xdr:rowOff>38100</xdr:rowOff>
    </xdr:from>
    <xdr:to>
      <xdr:col>23</xdr:col>
      <xdr:colOff>504825</xdr:colOff>
      <xdr:row>23</xdr:row>
      <xdr:rowOff>9525</xdr:rowOff>
    </xdr:to>
    <xdr:graphicFrame>
      <xdr:nvGraphicFramePr>
        <xdr:cNvPr id="5" name="Chart 4"/>
        <xdr:cNvGraphicFramePr/>
      </xdr:nvGraphicFramePr>
      <xdr:xfrm>
        <a:off x="19745325" y="238125"/>
        <a:ext cx="7077075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133350</xdr:colOff>
      <xdr:row>23</xdr:row>
      <xdr:rowOff>76200</xdr:rowOff>
    </xdr:from>
    <xdr:to>
      <xdr:col>23</xdr:col>
      <xdr:colOff>542925</xdr:colOff>
      <xdr:row>47</xdr:row>
      <xdr:rowOff>28575</xdr:rowOff>
    </xdr:to>
    <xdr:graphicFrame>
      <xdr:nvGraphicFramePr>
        <xdr:cNvPr id="6" name="Chart 5"/>
        <xdr:cNvGraphicFramePr/>
      </xdr:nvGraphicFramePr>
      <xdr:xfrm>
        <a:off x="19745325" y="4476750"/>
        <a:ext cx="7115175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20</xdr:col>
      <xdr:colOff>66675</xdr:colOff>
      <xdr:row>45</xdr:row>
      <xdr:rowOff>161925</xdr:rowOff>
    </xdr:from>
    <xdr:ext cx="2257425" cy="180975"/>
    <xdr:sp>
      <xdr:nvSpPr>
        <xdr:cNvPr id="7" name="Text Box 6"/>
        <xdr:cNvSpPr txBox="1">
          <a:spLocks noChangeArrowheads="1"/>
        </xdr:cNvSpPr>
      </xdr:nvSpPr>
      <xdr:spPr>
        <a:xfrm>
          <a:off x="24555450" y="8753475"/>
          <a:ext cx="2257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12</xdr:col>
      <xdr:colOff>209550</xdr:colOff>
      <xdr:row>45</xdr:row>
      <xdr:rowOff>0</xdr:rowOff>
    </xdr:from>
    <xdr:to>
      <xdr:col>19</xdr:col>
      <xdr:colOff>371475</xdr:colOff>
      <xdr:row>47</xdr:row>
      <xdr:rowOff>38100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19821525" y="8591550"/>
          <a:ext cx="442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DC1106EW - All schoolchildren and full-time students aged 4 and over at their non term-time address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12</xdr:col>
      <xdr:colOff>152400</xdr:colOff>
      <xdr:row>21</xdr:row>
      <xdr:rowOff>9525</xdr:rowOff>
    </xdr:from>
    <xdr:to>
      <xdr:col>19</xdr:col>
      <xdr:colOff>314325</xdr:colOff>
      <xdr:row>23</xdr:row>
      <xdr:rowOff>0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19764375" y="4029075"/>
          <a:ext cx="442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DC1106EW - All schoolchildren and full-time students aged 4 and over at their non term-time address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oneCellAnchor>
    <xdr:from>
      <xdr:col>20</xdr:col>
      <xdr:colOff>19050</xdr:colOff>
      <xdr:row>21</xdr:row>
      <xdr:rowOff>171450</xdr:rowOff>
    </xdr:from>
    <xdr:ext cx="2257425" cy="180975"/>
    <xdr:sp>
      <xdr:nvSpPr>
        <xdr:cNvPr id="10" name="Text Box 9"/>
        <xdr:cNvSpPr txBox="1">
          <a:spLocks noChangeArrowheads="1"/>
        </xdr:cNvSpPr>
      </xdr:nvSpPr>
      <xdr:spPr>
        <a:xfrm>
          <a:off x="24507825" y="4191000"/>
          <a:ext cx="2257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25</xdr:col>
      <xdr:colOff>104775</xdr:colOff>
      <xdr:row>24</xdr:row>
      <xdr:rowOff>66675</xdr:rowOff>
    </xdr:from>
    <xdr:to>
      <xdr:col>32</xdr:col>
      <xdr:colOff>1123950</xdr:colOff>
      <xdr:row>52</xdr:row>
      <xdr:rowOff>57150</xdr:rowOff>
    </xdr:to>
    <xdr:graphicFrame>
      <xdr:nvGraphicFramePr>
        <xdr:cNvPr id="11" name="Chart 10"/>
        <xdr:cNvGraphicFramePr/>
      </xdr:nvGraphicFramePr>
      <xdr:xfrm>
        <a:off x="27098625" y="4657725"/>
        <a:ext cx="13230225" cy="5133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31</xdr:col>
      <xdr:colOff>285750</xdr:colOff>
      <xdr:row>51</xdr:row>
      <xdr:rowOff>0</xdr:rowOff>
    </xdr:from>
    <xdr:ext cx="2381250" cy="180975"/>
    <xdr:sp>
      <xdr:nvSpPr>
        <xdr:cNvPr id="12" name="Text Box 11"/>
        <xdr:cNvSpPr txBox="1">
          <a:spLocks noChangeArrowheads="1"/>
        </xdr:cNvSpPr>
      </xdr:nvSpPr>
      <xdr:spPr>
        <a:xfrm>
          <a:off x="37890450" y="9572625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twoCellAnchor>
    <xdr:from>
      <xdr:col>25</xdr:col>
      <xdr:colOff>152400</xdr:colOff>
      <xdr:row>50</xdr:row>
      <xdr:rowOff>142875</xdr:rowOff>
    </xdr:from>
    <xdr:to>
      <xdr:col>26</xdr:col>
      <xdr:colOff>152400</xdr:colOff>
      <xdr:row>52</xdr:row>
      <xdr:rowOff>57150</xdr:rowOff>
    </xdr:to>
    <xdr:sp>
      <xdr:nvSpPr>
        <xdr:cNvPr id="13" name="Text Box 12"/>
        <xdr:cNvSpPr txBox="1">
          <a:spLocks noChangeArrowheads="1"/>
        </xdr:cNvSpPr>
      </xdr:nvSpPr>
      <xdr:spPr>
        <a:xfrm>
          <a:off x="27146250" y="9553575"/>
          <a:ext cx="2266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DC1115EW - All Families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42</xdr:col>
      <xdr:colOff>266700</xdr:colOff>
      <xdr:row>51</xdr:row>
      <xdr:rowOff>47625</xdr:rowOff>
    </xdr:from>
    <xdr:ext cx="2381250" cy="180975"/>
    <xdr:sp>
      <xdr:nvSpPr>
        <xdr:cNvPr id="14" name="Text Box 14"/>
        <xdr:cNvSpPr txBox="1">
          <a:spLocks noChangeArrowheads="1"/>
        </xdr:cNvSpPr>
      </xdr:nvSpPr>
      <xdr:spPr>
        <a:xfrm>
          <a:off x="51654075" y="9620250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twoCellAnchor>
    <xdr:from>
      <xdr:col>34</xdr:col>
      <xdr:colOff>133350</xdr:colOff>
      <xdr:row>51</xdr:row>
      <xdr:rowOff>38100</xdr:rowOff>
    </xdr:from>
    <xdr:to>
      <xdr:col>34</xdr:col>
      <xdr:colOff>3400425</xdr:colOff>
      <xdr:row>52</xdr:row>
      <xdr:rowOff>114300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0614600" y="9610725"/>
          <a:ext cx="3267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DC1107EW - All usual residents aged 16 and over</a:t>
          </a:r>
        </a:p>
      </xdr:txBody>
    </xdr:sp>
    <xdr:clientData/>
  </xdr:twoCellAnchor>
  <xdr:twoCellAnchor>
    <xdr:from>
      <xdr:col>46</xdr:col>
      <xdr:colOff>47625</xdr:colOff>
      <xdr:row>36</xdr:row>
      <xdr:rowOff>57150</xdr:rowOff>
    </xdr:from>
    <xdr:to>
      <xdr:col>54</xdr:col>
      <xdr:colOff>990600</xdr:colOff>
      <xdr:row>52</xdr:row>
      <xdr:rowOff>95250</xdr:rowOff>
    </xdr:to>
    <xdr:graphicFrame>
      <xdr:nvGraphicFramePr>
        <xdr:cNvPr id="16" name="Chart 17"/>
        <xdr:cNvGraphicFramePr/>
      </xdr:nvGraphicFramePr>
      <xdr:xfrm>
        <a:off x="54263925" y="6934200"/>
        <a:ext cx="13401675" cy="289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52</xdr:col>
      <xdr:colOff>733425</xdr:colOff>
      <xdr:row>51</xdr:row>
      <xdr:rowOff>28575</xdr:rowOff>
    </xdr:from>
    <xdr:ext cx="2381250" cy="180975"/>
    <xdr:sp>
      <xdr:nvSpPr>
        <xdr:cNvPr id="17" name="Text Box 18"/>
        <xdr:cNvSpPr txBox="1">
          <a:spLocks noChangeArrowheads="1"/>
        </xdr:cNvSpPr>
      </xdr:nvSpPr>
      <xdr:spPr>
        <a:xfrm>
          <a:off x="65246250" y="9601200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twoCellAnchor>
    <xdr:from>
      <xdr:col>46</xdr:col>
      <xdr:colOff>85725</xdr:colOff>
      <xdr:row>51</xdr:row>
      <xdr:rowOff>38100</xdr:rowOff>
    </xdr:from>
    <xdr:to>
      <xdr:col>46</xdr:col>
      <xdr:colOff>3352800</xdr:colOff>
      <xdr:row>52</xdr:row>
      <xdr:rowOff>114300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54302025" y="9610725"/>
          <a:ext cx="3267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DC1101EW - All Household Reference Persons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85725</xdr:rowOff>
    </xdr:from>
    <xdr:to>
      <xdr:col>8</xdr:col>
      <xdr:colOff>990600</xdr:colOff>
      <xdr:row>56</xdr:row>
      <xdr:rowOff>66675</xdr:rowOff>
    </xdr:to>
    <xdr:graphicFrame>
      <xdr:nvGraphicFramePr>
        <xdr:cNvPr id="1" name="Chart 5"/>
        <xdr:cNvGraphicFramePr/>
      </xdr:nvGraphicFramePr>
      <xdr:xfrm>
        <a:off x="76200" y="5238750"/>
        <a:ext cx="129444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142875</xdr:colOff>
      <xdr:row>54</xdr:row>
      <xdr:rowOff>152400</xdr:rowOff>
    </xdr:from>
    <xdr:ext cx="5581650" cy="238125"/>
    <xdr:sp>
      <xdr:nvSpPr>
        <xdr:cNvPr id="2" name="Text Box 3"/>
        <xdr:cNvSpPr txBox="1">
          <a:spLocks noChangeArrowheads="1"/>
        </xdr:cNvSpPr>
      </xdr:nvSpPr>
      <xdr:spPr>
        <a:xfrm>
          <a:off x="142875" y="9677400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DC1104EW - All usual residents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7</xdr:col>
      <xdr:colOff>1009650</xdr:colOff>
      <xdr:row>55</xdr:row>
      <xdr:rowOff>0</xdr:rowOff>
    </xdr:from>
    <xdr:ext cx="2486025" cy="219075"/>
    <xdr:sp>
      <xdr:nvSpPr>
        <xdr:cNvPr id="3" name="Text Box 4"/>
        <xdr:cNvSpPr txBox="1">
          <a:spLocks noChangeArrowheads="1"/>
        </xdr:cNvSpPr>
      </xdr:nvSpPr>
      <xdr:spPr>
        <a:xfrm>
          <a:off x="10439400" y="9686925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1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9.00390625" style="0" customWidth="1"/>
    <col min="2" max="2" width="255.421875" style="0" customWidth="1"/>
    <col min="3" max="3" width="38.421875" style="274" customWidth="1"/>
  </cols>
  <sheetData>
    <row r="1" spans="1:2" ht="21">
      <c r="A1" s="215" t="s">
        <v>111</v>
      </c>
      <c r="B1" s="70"/>
    </row>
    <row r="2" spans="1:2" ht="21">
      <c r="A2" s="79"/>
      <c r="B2" s="79"/>
    </row>
    <row r="3" spans="1:3" ht="21">
      <c r="A3" s="210"/>
      <c r="B3" s="210"/>
      <c r="C3" s="211" t="s">
        <v>296</v>
      </c>
    </row>
    <row r="4" spans="1:3" ht="21">
      <c r="A4" s="297" t="s">
        <v>33</v>
      </c>
      <c r="B4" s="298"/>
      <c r="C4" s="299"/>
    </row>
    <row r="5" spans="1:3" ht="21">
      <c r="A5" s="281" t="s">
        <v>550</v>
      </c>
      <c r="B5" s="212" t="s">
        <v>297</v>
      </c>
      <c r="C5" s="213">
        <v>4</v>
      </c>
    </row>
    <row r="6" spans="1:3" ht="21">
      <c r="A6" s="282"/>
      <c r="B6" s="212" t="s">
        <v>298</v>
      </c>
      <c r="C6" s="213">
        <v>4</v>
      </c>
    </row>
    <row r="7" spans="1:3" ht="21">
      <c r="A7" s="282"/>
      <c r="B7" s="212" t="s">
        <v>299</v>
      </c>
      <c r="C7" s="213">
        <v>4</v>
      </c>
    </row>
    <row r="8" spans="1:3" ht="21">
      <c r="A8" s="283"/>
      <c r="B8" s="214" t="s">
        <v>300</v>
      </c>
      <c r="C8" s="212">
        <v>5</v>
      </c>
    </row>
    <row r="9" spans="1:3" ht="21">
      <c r="A9" s="284" t="s">
        <v>110</v>
      </c>
      <c r="B9" s="212" t="s">
        <v>509</v>
      </c>
      <c r="C9" s="213">
        <v>6</v>
      </c>
    </row>
    <row r="10" spans="1:3" ht="21">
      <c r="A10" s="300"/>
      <c r="B10" s="212" t="s">
        <v>510</v>
      </c>
      <c r="C10" s="213">
        <v>6</v>
      </c>
    </row>
    <row r="11" spans="1:3" ht="21">
      <c r="A11" s="300"/>
      <c r="B11" s="212" t="s">
        <v>511</v>
      </c>
      <c r="C11" s="213">
        <v>6</v>
      </c>
    </row>
    <row r="12" spans="1:3" ht="21">
      <c r="A12" s="300"/>
      <c r="B12" s="214" t="s">
        <v>300</v>
      </c>
      <c r="C12" s="212">
        <v>7</v>
      </c>
    </row>
    <row r="14" spans="1:3" ht="21">
      <c r="A14" s="210"/>
      <c r="B14" s="210"/>
      <c r="C14" s="211" t="s">
        <v>296</v>
      </c>
    </row>
    <row r="15" spans="1:3" ht="21">
      <c r="A15" s="253" t="s">
        <v>551</v>
      </c>
      <c r="B15" s="277"/>
      <c r="C15" s="278"/>
    </row>
    <row r="16" spans="1:3" ht="21">
      <c r="A16" s="282" t="s">
        <v>301</v>
      </c>
      <c r="B16" s="275" t="s">
        <v>286</v>
      </c>
      <c r="C16" s="276">
        <v>8</v>
      </c>
    </row>
    <row r="17" spans="1:3" ht="21">
      <c r="A17" s="291"/>
      <c r="B17" s="212" t="s">
        <v>302</v>
      </c>
      <c r="C17" s="213">
        <v>8</v>
      </c>
    </row>
    <row r="18" spans="1:3" ht="21" customHeight="1">
      <c r="A18" s="292"/>
      <c r="B18" s="212" t="s">
        <v>303</v>
      </c>
      <c r="C18" s="213">
        <v>8</v>
      </c>
    </row>
    <row r="19" spans="1:3" ht="21" customHeight="1">
      <c r="A19" s="281" t="s">
        <v>304</v>
      </c>
      <c r="B19" s="212" t="s">
        <v>171</v>
      </c>
      <c r="C19" s="213">
        <v>9</v>
      </c>
    </row>
    <row r="20" spans="1:3" ht="21">
      <c r="A20" s="291"/>
      <c r="B20" s="212" t="s">
        <v>172</v>
      </c>
      <c r="C20" s="213">
        <v>9</v>
      </c>
    </row>
    <row r="21" spans="1:3" ht="21">
      <c r="A21" s="291"/>
      <c r="B21" s="212" t="s">
        <v>305</v>
      </c>
      <c r="C21" s="213">
        <v>9</v>
      </c>
    </row>
    <row r="22" spans="1:3" ht="21">
      <c r="A22" s="291"/>
      <c r="B22" s="212" t="s">
        <v>173</v>
      </c>
      <c r="C22" s="212">
        <v>10</v>
      </c>
    </row>
    <row r="23" spans="1:3" ht="21">
      <c r="A23" s="292"/>
      <c r="B23" s="212" t="s">
        <v>305</v>
      </c>
      <c r="C23" s="212">
        <v>10</v>
      </c>
    </row>
    <row r="24" spans="1:3" ht="21">
      <c r="A24" s="281" t="s">
        <v>306</v>
      </c>
      <c r="B24" s="212" t="s">
        <v>115</v>
      </c>
      <c r="C24" s="213">
        <v>11</v>
      </c>
    </row>
    <row r="25" spans="1:3" ht="21">
      <c r="A25" s="291"/>
      <c r="B25" s="212" t="s">
        <v>287</v>
      </c>
      <c r="C25" s="213">
        <v>11</v>
      </c>
    </row>
    <row r="26" spans="1:3" ht="21">
      <c r="A26" s="292"/>
      <c r="B26" s="212" t="s">
        <v>307</v>
      </c>
      <c r="C26" s="213">
        <v>11</v>
      </c>
    </row>
    <row r="27" spans="1:3" ht="21">
      <c r="A27" s="281" t="s">
        <v>306</v>
      </c>
      <c r="B27" s="212" t="s">
        <v>130</v>
      </c>
      <c r="C27" s="213">
        <v>12</v>
      </c>
    </row>
    <row r="28" spans="1:3" ht="21">
      <c r="A28" s="291"/>
      <c r="B28" s="212" t="s">
        <v>132</v>
      </c>
      <c r="C28" s="213">
        <v>12</v>
      </c>
    </row>
    <row r="29" spans="1:3" ht="21">
      <c r="A29" s="292"/>
      <c r="B29" s="212" t="s">
        <v>308</v>
      </c>
      <c r="C29" s="213">
        <v>12</v>
      </c>
    </row>
    <row r="30" spans="1:3" ht="21">
      <c r="A30" s="281" t="s">
        <v>309</v>
      </c>
      <c r="B30" s="212" t="s">
        <v>164</v>
      </c>
      <c r="C30" s="213">
        <v>13</v>
      </c>
    </row>
    <row r="31" spans="1:3" ht="21">
      <c r="A31" s="282"/>
      <c r="B31" s="212" t="s">
        <v>254</v>
      </c>
      <c r="C31" s="213">
        <v>13</v>
      </c>
    </row>
    <row r="32" spans="1:3" ht="21">
      <c r="A32" s="283"/>
      <c r="B32" s="212" t="s">
        <v>308</v>
      </c>
      <c r="C32" s="213">
        <v>13</v>
      </c>
    </row>
    <row r="33" spans="1:3" ht="21">
      <c r="A33" s="281" t="s">
        <v>317</v>
      </c>
      <c r="B33" s="212" t="s">
        <v>167</v>
      </c>
      <c r="C33" s="213">
        <v>14</v>
      </c>
    </row>
    <row r="34" spans="1:3" ht="21">
      <c r="A34" s="282"/>
      <c r="B34" s="212" t="s">
        <v>256</v>
      </c>
      <c r="C34" s="213">
        <v>14</v>
      </c>
    </row>
    <row r="35" spans="1:3" ht="21">
      <c r="A35" s="283"/>
      <c r="B35" s="212" t="s">
        <v>311</v>
      </c>
      <c r="C35" s="213">
        <v>14</v>
      </c>
    </row>
    <row r="36" spans="1:3" ht="21">
      <c r="A36" s="281" t="s">
        <v>312</v>
      </c>
      <c r="B36" s="212" t="s">
        <v>170</v>
      </c>
      <c r="C36" s="213">
        <v>15</v>
      </c>
    </row>
    <row r="37" spans="1:3" ht="21">
      <c r="A37" s="282"/>
      <c r="B37" s="212" t="s">
        <v>255</v>
      </c>
      <c r="C37" s="213">
        <v>15</v>
      </c>
    </row>
    <row r="38" spans="1:3" ht="21">
      <c r="A38" s="283"/>
      <c r="B38" s="212" t="s">
        <v>313</v>
      </c>
      <c r="C38" s="213">
        <v>15</v>
      </c>
    </row>
    <row r="39" spans="1:3" ht="21">
      <c r="A39" s="281" t="s">
        <v>301</v>
      </c>
      <c r="B39" s="212" t="s">
        <v>175</v>
      </c>
      <c r="C39" s="213">
        <v>16</v>
      </c>
    </row>
    <row r="40" spans="1:3" ht="21">
      <c r="A40" s="282"/>
      <c r="B40" s="212" t="s">
        <v>176</v>
      </c>
      <c r="C40" s="213">
        <v>16</v>
      </c>
    </row>
    <row r="41" spans="1:3" ht="21">
      <c r="A41" s="283"/>
      <c r="B41" s="212" t="s">
        <v>314</v>
      </c>
      <c r="C41" s="213">
        <v>16</v>
      </c>
    </row>
    <row r="42" spans="1:3" ht="21">
      <c r="A42" s="281" t="s">
        <v>315</v>
      </c>
      <c r="B42" s="212" t="s">
        <v>188</v>
      </c>
      <c r="C42" s="213">
        <v>17</v>
      </c>
    </row>
    <row r="43" spans="1:3" ht="21">
      <c r="A43" s="282"/>
      <c r="B43" s="212" t="s">
        <v>190</v>
      </c>
      <c r="C43" s="213">
        <v>17</v>
      </c>
    </row>
    <row r="44" spans="1:3" ht="21">
      <c r="A44" s="283"/>
      <c r="B44" s="212" t="s">
        <v>316</v>
      </c>
      <c r="C44" s="213">
        <v>17</v>
      </c>
    </row>
    <row r="45" spans="1:3" ht="21">
      <c r="A45" s="281" t="s">
        <v>310</v>
      </c>
      <c r="B45" s="212" t="s">
        <v>197</v>
      </c>
      <c r="C45" s="213">
        <v>18</v>
      </c>
    </row>
    <row r="46" spans="1:3" ht="21">
      <c r="A46" s="282"/>
      <c r="B46" s="212" t="s">
        <v>199</v>
      </c>
      <c r="C46" s="213">
        <v>18</v>
      </c>
    </row>
    <row r="47" spans="1:3" ht="21">
      <c r="A47" s="283"/>
      <c r="B47" s="212" t="s">
        <v>318</v>
      </c>
      <c r="C47" s="213">
        <v>18</v>
      </c>
    </row>
    <row r="48" spans="1:3" ht="21">
      <c r="A48" s="281" t="s">
        <v>319</v>
      </c>
      <c r="B48" s="212" t="s">
        <v>228</v>
      </c>
      <c r="C48" s="213">
        <v>19</v>
      </c>
    </row>
    <row r="49" spans="1:3" ht="21">
      <c r="A49" s="291"/>
      <c r="B49" s="212" t="s">
        <v>229</v>
      </c>
      <c r="C49" s="213">
        <v>20</v>
      </c>
    </row>
    <row r="50" spans="1:3" ht="21">
      <c r="A50" s="292"/>
      <c r="B50" s="212" t="s">
        <v>320</v>
      </c>
      <c r="C50" s="213">
        <v>20</v>
      </c>
    </row>
    <row r="51" spans="1:3" ht="21">
      <c r="A51" s="281" t="s">
        <v>321</v>
      </c>
      <c r="B51" s="212" t="s">
        <v>230</v>
      </c>
      <c r="C51" s="213">
        <v>21</v>
      </c>
    </row>
    <row r="52" spans="1:3" ht="21">
      <c r="A52" s="291"/>
      <c r="B52" s="212" t="s">
        <v>231</v>
      </c>
      <c r="C52" s="213">
        <v>22</v>
      </c>
    </row>
    <row r="53" spans="1:3" ht="21">
      <c r="A53" s="292"/>
      <c r="B53" s="212" t="s">
        <v>322</v>
      </c>
      <c r="C53" s="213">
        <v>22</v>
      </c>
    </row>
    <row r="54" spans="1:3" ht="21">
      <c r="A54" s="281" t="s">
        <v>325</v>
      </c>
      <c r="B54" s="212" t="s">
        <v>232</v>
      </c>
      <c r="C54" s="213">
        <v>23</v>
      </c>
    </row>
    <row r="55" spans="1:3" ht="21">
      <c r="A55" s="291"/>
      <c r="B55" s="212" t="s">
        <v>323</v>
      </c>
      <c r="C55" s="213">
        <v>23</v>
      </c>
    </row>
    <row r="56" spans="1:3" ht="21">
      <c r="A56" s="292"/>
      <c r="B56" s="212" t="s">
        <v>324</v>
      </c>
      <c r="C56" s="213">
        <v>24</v>
      </c>
    </row>
    <row r="57" spans="1:3" ht="21">
      <c r="A57" s="281" t="s">
        <v>326</v>
      </c>
      <c r="B57" s="212" t="s">
        <v>252</v>
      </c>
      <c r="C57" s="213">
        <v>25</v>
      </c>
    </row>
    <row r="58" spans="1:3" ht="21">
      <c r="A58" s="291"/>
      <c r="B58" s="212" t="s">
        <v>253</v>
      </c>
      <c r="C58" s="213">
        <v>25</v>
      </c>
    </row>
    <row r="59" spans="1:3" ht="21">
      <c r="A59" s="292"/>
      <c r="B59" s="212" t="s">
        <v>327</v>
      </c>
      <c r="C59" s="213">
        <v>26</v>
      </c>
    </row>
    <row r="61" spans="1:3" ht="21">
      <c r="A61" s="210"/>
      <c r="B61" s="210"/>
      <c r="C61" s="211" t="s">
        <v>296</v>
      </c>
    </row>
    <row r="62" spans="1:3" ht="21">
      <c r="A62" s="253" t="s">
        <v>552</v>
      </c>
      <c r="B62" s="277"/>
      <c r="C62" s="278"/>
    </row>
    <row r="63" spans="1:3" ht="21">
      <c r="A63" s="284" t="s">
        <v>553</v>
      </c>
      <c r="B63" s="212" t="s">
        <v>469</v>
      </c>
      <c r="C63" s="279">
        <v>27</v>
      </c>
    </row>
    <row r="64" spans="1:3" ht="21">
      <c r="A64" s="300"/>
      <c r="B64" s="212" t="s">
        <v>475</v>
      </c>
      <c r="C64" s="280">
        <v>27</v>
      </c>
    </row>
    <row r="65" spans="1:3" ht="21">
      <c r="A65" s="300"/>
      <c r="B65" s="212" t="s">
        <v>476</v>
      </c>
      <c r="C65" s="280">
        <v>27</v>
      </c>
    </row>
    <row r="66" spans="1:3" ht="21" customHeight="1">
      <c r="A66" s="301"/>
      <c r="B66" s="214" t="s">
        <v>554</v>
      </c>
      <c r="C66" s="212">
        <v>28</v>
      </c>
    </row>
    <row r="67" spans="1:3" ht="21">
      <c r="A67" s="284" t="s">
        <v>557</v>
      </c>
      <c r="B67" s="212" t="s">
        <v>485</v>
      </c>
      <c r="C67" s="279">
        <v>29</v>
      </c>
    </row>
    <row r="68" spans="1:3" ht="21">
      <c r="A68" s="300"/>
      <c r="B68" s="212" t="s">
        <v>555</v>
      </c>
      <c r="C68" s="280">
        <v>29</v>
      </c>
    </row>
    <row r="69" spans="1:3" ht="21">
      <c r="A69" s="300"/>
      <c r="B69" s="212" t="s">
        <v>488</v>
      </c>
      <c r="C69" s="280">
        <v>29</v>
      </c>
    </row>
    <row r="70" spans="1:3" ht="21">
      <c r="A70" s="301"/>
      <c r="B70" s="214" t="s">
        <v>556</v>
      </c>
      <c r="C70" s="278">
        <v>30</v>
      </c>
    </row>
    <row r="71" spans="1:3" ht="21">
      <c r="A71" s="284" t="s">
        <v>558</v>
      </c>
      <c r="B71" s="212" t="s">
        <v>491</v>
      </c>
      <c r="C71" s="212">
        <v>31</v>
      </c>
    </row>
    <row r="72" spans="1:3" ht="21">
      <c r="A72" s="300"/>
      <c r="B72" s="212" t="s">
        <v>492</v>
      </c>
      <c r="C72" s="212">
        <v>31</v>
      </c>
    </row>
    <row r="73" spans="1:3" ht="21">
      <c r="A73" s="300"/>
      <c r="B73" s="212" t="s">
        <v>493</v>
      </c>
      <c r="C73" s="212">
        <v>31</v>
      </c>
    </row>
    <row r="74" spans="1:3" ht="21">
      <c r="A74" s="301"/>
      <c r="B74" s="214" t="s">
        <v>559</v>
      </c>
      <c r="C74" s="212">
        <v>32</v>
      </c>
    </row>
    <row r="76" spans="1:3" ht="21">
      <c r="A76" s="210"/>
      <c r="B76" s="210"/>
      <c r="C76" s="211" t="s">
        <v>296</v>
      </c>
    </row>
    <row r="77" spans="1:3" ht="21">
      <c r="A77" s="253" t="s">
        <v>83</v>
      </c>
      <c r="B77" s="254"/>
      <c r="C77" s="255"/>
    </row>
    <row r="78" spans="1:3" ht="21">
      <c r="A78" s="281" t="s">
        <v>328</v>
      </c>
      <c r="B78" s="212" t="s">
        <v>85</v>
      </c>
      <c r="C78" s="213">
        <v>33</v>
      </c>
    </row>
    <row r="79" spans="1:3" ht="21">
      <c r="A79" s="291"/>
      <c r="B79" s="212" t="s">
        <v>86</v>
      </c>
      <c r="C79" s="213">
        <v>33</v>
      </c>
    </row>
    <row r="80" spans="1:3" ht="21">
      <c r="A80" s="292"/>
      <c r="B80" s="212" t="s">
        <v>329</v>
      </c>
      <c r="C80" s="213">
        <v>34</v>
      </c>
    </row>
    <row r="81" spans="1:3" ht="21">
      <c r="A81" s="281" t="s">
        <v>330</v>
      </c>
      <c r="B81" s="212" t="s">
        <v>92</v>
      </c>
      <c r="C81" s="213">
        <v>35</v>
      </c>
    </row>
    <row r="82" spans="1:3" ht="21">
      <c r="A82" s="291"/>
      <c r="B82" s="212" t="s">
        <v>93</v>
      </c>
      <c r="C82" s="213">
        <v>35</v>
      </c>
    </row>
    <row r="83" spans="1:3" ht="21">
      <c r="A83" s="291"/>
      <c r="B83" s="212" t="s">
        <v>331</v>
      </c>
      <c r="C83" s="213">
        <v>35</v>
      </c>
    </row>
    <row r="84" spans="1:3" ht="21">
      <c r="A84" s="292"/>
      <c r="B84" s="214" t="s">
        <v>339</v>
      </c>
      <c r="C84" s="212">
        <v>35</v>
      </c>
    </row>
    <row r="85" spans="1:3" ht="21">
      <c r="A85" s="281" t="s">
        <v>332</v>
      </c>
      <c r="B85" s="212" t="s">
        <v>128</v>
      </c>
      <c r="C85" s="213">
        <v>36</v>
      </c>
    </row>
    <row r="86" spans="1:3" ht="21">
      <c r="A86" s="291"/>
      <c r="B86" s="212" t="s">
        <v>129</v>
      </c>
      <c r="C86" s="213">
        <v>36</v>
      </c>
    </row>
    <row r="87" spans="1:3" ht="21">
      <c r="A87" s="292"/>
      <c r="B87" s="212" t="s">
        <v>340</v>
      </c>
      <c r="C87" s="213">
        <v>36</v>
      </c>
    </row>
    <row r="88" spans="1:3" ht="21">
      <c r="A88" s="281" t="s">
        <v>333</v>
      </c>
      <c r="B88" s="212" t="s">
        <v>166</v>
      </c>
      <c r="C88" s="213">
        <v>37</v>
      </c>
    </row>
    <row r="89" spans="1:3" ht="21">
      <c r="A89" s="291"/>
      <c r="B89" s="212" t="s">
        <v>282</v>
      </c>
      <c r="C89" s="213">
        <v>37</v>
      </c>
    </row>
    <row r="90" spans="1:3" ht="21">
      <c r="A90" s="292"/>
      <c r="B90" s="212" t="s">
        <v>341</v>
      </c>
      <c r="C90" s="213">
        <v>37</v>
      </c>
    </row>
    <row r="92" spans="1:3" ht="21">
      <c r="A92" s="210"/>
      <c r="B92" s="210"/>
      <c r="C92" s="211" t="s">
        <v>296</v>
      </c>
    </row>
    <row r="93" spans="1:3" ht="21">
      <c r="A93" s="253" t="s">
        <v>95</v>
      </c>
      <c r="B93" s="254"/>
      <c r="C93" s="255"/>
    </row>
    <row r="94" spans="1:3" ht="21">
      <c r="A94" s="281" t="s">
        <v>334</v>
      </c>
      <c r="B94" s="212" t="s">
        <v>289</v>
      </c>
      <c r="C94" s="213">
        <v>38</v>
      </c>
    </row>
    <row r="95" spans="1:3" ht="21">
      <c r="A95" s="291"/>
      <c r="B95" s="212" t="s">
        <v>290</v>
      </c>
      <c r="C95" s="213">
        <v>38</v>
      </c>
    </row>
    <row r="96" spans="1:3" ht="21">
      <c r="A96" s="292"/>
      <c r="B96" s="212" t="s">
        <v>342</v>
      </c>
      <c r="C96" s="213">
        <v>38</v>
      </c>
    </row>
    <row r="97" spans="1:3" ht="21">
      <c r="A97" s="281" t="s">
        <v>335</v>
      </c>
      <c r="B97" s="212" t="s">
        <v>292</v>
      </c>
      <c r="C97" s="213">
        <v>39</v>
      </c>
    </row>
    <row r="98" spans="1:3" ht="21">
      <c r="A98" s="291"/>
      <c r="B98" s="212" t="s">
        <v>291</v>
      </c>
      <c r="C98" s="213">
        <v>39</v>
      </c>
    </row>
    <row r="99" spans="1:3" ht="21">
      <c r="A99" s="292"/>
      <c r="B99" s="212" t="s">
        <v>343</v>
      </c>
      <c r="C99" s="213">
        <v>39</v>
      </c>
    </row>
    <row r="101" spans="1:3" ht="21">
      <c r="A101" s="210"/>
      <c r="B101" s="210"/>
      <c r="C101" s="211" t="s">
        <v>296</v>
      </c>
    </row>
    <row r="102" spans="1:4" ht="21">
      <c r="A102" s="253" t="s">
        <v>106</v>
      </c>
      <c r="B102" s="254"/>
      <c r="C102" s="255"/>
      <c r="D102" s="2"/>
    </row>
    <row r="103" spans="1:4" ht="21">
      <c r="A103" s="281" t="s">
        <v>336</v>
      </c>
      <c r="B103" s="212" t="s">
        <v>293</v>
      </c>
      <c r="C103" s="213">
        <v>40</v>
      </c>
      <c r="D103" s="2"/>
    </row>
    <row r="104" spans="1:3" ht="21">
      <c r="A104" s="291"/>
      <c r="B104" s="212" t="s">
        <v>294</v>
      </c>
      <c r="C104" s="213">
        <v>40</v>
      </c>
    </row>
    <row r="105" spans="1:3" ht="21">
      <c r="A105" s="292"/>
      <c r="B105" s="212" t="s">
        <v>346</v>
      </c>
      <c r="C105" s="213">
        <v>40</v>
      </c>
    </row>
    <row r="106" spans="1:3" ht="21">
      <c r="A106" s="281" t="s">
        <v>337</v>
      </c>
      <c r="B106" s="212" t="s">
        <v>108</v>
      </c>
      <c r="C106" s="213">
        <v>41</v>
      </c>
    </row>
    <row r="107" spans="1:46" ht="21">
      <c r="A107" s="291"/>
      <c r="B107" s="212" t="s">
        <v>295</v>
      </c>
      <c r="C107" s="213">
        <v>41</v>
      </c>
      <c r="AT107" s="296"/>
    </row>
    <row r="108" spans="1:46" ht="21">
      <c r="A108" s="292"/>
      <c r="B108" s="212" t="s">
        <v>345</v>
      </c>
      <c r="C108" s="213">
        <v>41</v>
      </c>
      <c r="AT108" s="296"/>
    </row>
    <row r="109" ht="21">
      <c r="AT109" s="296"/>
    </row>
    <row r="110" spans="1:46" ht="21">
      <c r="A110" s="210"/>
      <c r="B110" s="210"/>
      <c r="C110" s="211" t="s">
        <v>296</v>
      </c>
      <c r="AT110" s="296"/>
    </row>
    <row r="111" spans="1:3" ht="21">
      <c r="A111" s="253" t="s">
        <v>133</v>
      </c>
      <c r="B111" s="254"/>
      <c r="C111" s="255"/>
    </row>
    <row r="112" spans="1:3" ht="21">
      <c r="A112" s="281" t="s">
        <v>338</v>
      </c>
      <c r="B112" s="216" t="s">
        <v>283</v>
      </c>
      <c r="C112" s="213">
        <v>42</v>
      </c>
    </row>
    <row r="113" spans="1:3" ht="21">
      <c r="A113" s="291"/>
      <c r="B113" s="216" t="s">
        <v>284</v>
      </c>
      <c r="C113" s="213">
        <v>42</v>
      </c>
    </row>
    <row r="114" spans="1:3" ht="21">
      <c r="A114" s="292"/>
      <c r="B114" s="212" t="s">
        <v>344</v>
      </c>
      <c r="C114" s="213">
        <v>42</v>
      </c>
    </row>
    <row r="116" spans="1:3" ht="21">
      <c r="A116" s="210"/>
      <c r="B116" s="210"/>
      <c r="C116" s="211" t="s">
        <v>296</v>
      </c>
    </row>
    <row r="117" spans="1:3" ht="21">
      <c r="A117" s="253" t="s">
        <v>6</v>
      </c>
      <c r="B117" s="254"/>
      <c r="C117" s="255"/>
    </row>
    <row r="118" spans="1:3" ht="21">
      <c r="A118" s="288" t="s">
        <v>456</v>
      </c>
      <c r="B118" s="212" t="s">
        <v>418</v>
      </c>
      <c r="C118" s="213">
        <v>43</v>
      </c>
    </row>
    <row r="119" spans="1:3" ht="21">
      <c r="A119" s="293"/>
      <c r="B119" s="212" t="s">
        <v>453</v>
      </c>
      <c r="C119" s="213">
        <v>43</v>
      </c>
    </row>
    <row r="120" spans="1:3" ht="21">
      <c r="A120" s="295"/>
      <c r="B120" s="212" t="s">
        <v>457</v>
      </c>
      <c r="C120" s="213">
        <v>43</v>
      </c>
    </row>
    <row r="121" spans="1:3" ht="21">
      <c r="A121" s="288" t="s">
        <v>458</v>
      </c>
      <c r="B121" s="212" t="s">
        <v>461</v>
      </c>
      <c r="C121" s="213">
        <v>44</v>
      </c>
    </row>
    <row r="122" spans="1:3" ht="21">
      <c r="A122" s="293"/>
      <c r="B122" s="212" t="s">
        <v>467</v>
      </c>
      <c r="C122" s="213">
        <v>44</v>
      </c>
    </row>
    <row r="123" spans="1:3" ht="21">
      <c r="A123" s="293"/>
      <c r="B123" s="212" t="s">
        <v>466</v>
      </c>
      <c r="C123" s="213">
        <v>44</v>
      </c>
    </row>
    <row r="124" spans="1:3" ht="21">
      <c r="A124" s="294"/>
      <c r="B124" s="214" t="s">
        <v>468</v>
      </c>
      <c r="C124" s="212">
        <v>44</v>
      </c>
    </row>
    <row r="125" spans="1:3" ht="21">
      <c r="A125" s="288" t="s">
        <v>459</v>
      </c>
      <c r="B125" s="212" t="s">
        <v>419</v>
      </c>
      <c r="C125" s="213">
        <v>45</v>
      </c>
    </row>
    <row r="126" spans="1:3" ht="21">
      <c r="A126" s="293"/>
      <c r="B126" s="212" t="s">
        <v>455</v>
      </c>
      <c r="C126" s="213">
        <v>45</v>
      </c>
    </row>
    <row r="127" spans="1:3" ht="21">
      <c r="A127" s="295"/>
      <c r="B127" s="212" t="s">
        <v>460</v>
      </c>
      <c r="C127" s="213">
        <v>45</v>
      </c>
    </row>
    <row r="128" spans="1:3" ht="21">
      <c r="A128" s="285" t="s">
        <v>560</v>
      </c>
      <c r="B128" s="212" t="s">
        <v>543</v>
      </c>
      <c r="C128" s="213">
        <v>46</v>
      </c>
    </row>
    <row r="129" spans="1:3" ht="21">
      <c r="A129" s="286"/>
      <c r="B129" s="212" t="s">
        <v>544</v>
      </c>
      <c r="C129" s="213">
        <v>46</v>
      </c>
    </row>
    <row r="130" spans="1:3" ht="21">
      <c r="A130" s="286"/>
      <c r="B130" s="212" t="s">
        <v>545</v>
      </c>
      <c r="C130" s="213">
        <v>46</v>
      </c>
    </row>
    <row r="131" spans="1:3" ht="21">
      <c r="A131" s="287"/>
      <c r="B131" s="214" t="s">
        <v>561</v>
      </c>
      <c r="C131" s="212">
        <v>46</v>
      </c>
    </row>
    <row r="132" spans="1:3" ht="21">
      <c r="A132" s="285" t="s">
        <v>563</v>
      </c>
      <c r="B132" s="212" t="s">
        <v>548</v>
      </c>
      <c r="C132" s="213">
        <v>47</v>
      </c>
    </row>
    <row r="133" spans="1:3" ht="21">
      <c r="A133" s="286"/>
      <c r="B133" s="212" t="s">
        <v>547</v>
      </c>
      <c r="C133" s="213">
        <v>47</v>
      </c>
    </row>
    <row r="134" spans="1:3" ht="21">
      <c r="A134" s="286"/>
      <c r="B134" s="212" t="s">
        <v>549</v>
      </c>
      <c r="C134" s="213">
        <v>47</v>
      </c>
    </row>
    <row r="135" spans="1:3" ht="21">
      <c r="A135" s="287"/>
      <c r="B135" s="214" t="s">
        <v>562</v>
      </c>
      <c r="C135" s="212">
        <v>47</v>
      </c>
    </row>
    <row r="137" spans="1:3" ht="21">
      <c r="A137" s="210"/>
      <c r="B137" s="210"/>
      <c r="C137" s="211" t="s">
        <v>296</v>
      </c>
    </row>
    <row r="138" spans="1:3" ht="21">
      <c r="A138" s="253" t="s">
        <v>347</v>
      </c>
      <c r="B138" s="254"/>
      <c r="C138" s="255"/>
    </row>
    <row r="139" spans="1:3" ht="21">
      <c r="A139" s="288" t="s">
        <v>374</v>
      </c>
      <c r="B139" s="212" t="s">
        <v>371</v>
      </c>
      <c r="C139" s="213">
        <v>48</v>
      </c>
    </row>
    <row r="140" spans="1:3" ht="21">
      <c r="A140" s="289"/>
      <c r="B140" s="212" t="s">
        <v>373</v>
      </c>
      <c r="C140" s="213">
        <v>48</v>
      </c>
    </row>
    <row r="141" spans="1:3" ht="21">
      <c r="A141" s="290"/>
      <c r="B141" s="214" t="s">
        <v>375</v>
      </c>
      <c r="C141" s="213">
        <v>48</v>
      </c>
    </row>
    <row r="142" spans="2:3" ht="21">
      <c r="B142" s="223"/>
      <c r="C142" s="223"/>
    </row>
    <row r="143" spans="1:3" ht="21">
      <c r="A143" s="210"/>
      <c r="B143" s="210"/>
      <c r="C143" s="211" t="s">
        <v>296</v>
      </c>
    </row>
    <row r="144" spans="1:3" ht="21">
      <c r="A144" s="253" t="s">
        <v>200</v>
      </c>
      <c r="B144" s="254"/>
      <c r="C144" s="255"/>
    </row>
    <row r="145" spans="1:3" ht="21">
      <c r="A145" s="282" t="s">
        <v>382</v>
      </c>
      <c r="B145" s="275" t="s">
        <v>376</v>
      </c>
      <c r="C145" s="276">
        <v>49</v>
      </c>
    </row>
    <row r="146" spans="1:3" ht="21">
      <c r="A146" s="282"/>
      <c r="B146" s="212" t="s">
        <v>380</v>
      </c>
      <c r="C146" s="213">
        <v>49</v>
      </c>
    </row>
    <row r="147" spans="1:3" ht="21">
      <c r="A147" s="282"/>
      <c r="B147" s="212" t="s">
        <v>381</v>
      </c>
      <c r="C147" s="213">
        <v>50</v>
      </c>
    </row>
    <row r="148" spans="1:3" ht="21">
      <c r="A148" s="283"/>
      <c r="B148" s="214" t="s">
        <v>383</v>
      </c>
      <c r="C148" s="212">
        <v>50</v>
      </c>
    </row>
    <row r="149" spans="1:3" ht="21">
      <c r="A149" s="281" t="s">
        <v>403</v>
      </c>
      <c r="B149" s="212" t="s">
        <v>400</v>
      </c>
      <c r="C149" s="213">
        <v>51</v>
      </c>
    </row>
    <row r="150" spans="1:3" ht="21">
      <c r="A150" s="282"/>
      <c r="B150" s="212" t="s">
        <v>390</v>
      </c>
      <c r="C150" s="213">
        <v>51</v>
      </c>
    </row>
    <row r="151" spans="1:3" ht="21">
      <c r="A151" s="282"/>
      <c r="B151" s="212" t="s">
        <v>389</v>
      </c>
      <c r="C151" s="213">
        <v>52</v>
      </c>
    </row>
    <row r="152" spans="1:3" ht="21">
      <c r="A152" s="283"/>
      <c r="B152" s="214" t="s">
        <v>402</v>
      </c>
      <c r="C152" s="212">
        <v>52</v>
      </c>
    </row>
    <row r="153" spans="1:3" ht="21">
      <c r="A153" s="281" t="s">
        <v>404</v>
      </c>
      <c r="B153" s="212" t="s">
        <v>398</v>
      </c>
      <c r="C153" s="213">
        <v>53</v>
      </c>
    </row>
    <row r="154" spans="1:3" ht="21">
      <c r="A154" s="282"/>
      <c r="B154" s="212" t="s">
        <v>397</v>
      </c>
      <c r="C154" s="213">
        <v>53</v>
      </c>
    </row>
    <row r="155" spans="1:3" ht="21">
      <c r="A155" s="282"/>
      <c r="B155" s="212" t="s">
        <v>399</v>
      </c>
      <c r="C155" s="213">
        <v>54</v>
      </c>
    </row>
    <row r="156" spans="1:3" ht="21">
      <c r="A156" s="283"/>
      <c r="B156" s="214" t="s">
        <v>405</v>
      </c>
      <c r="C156" s="212">
        <v>54</v>
      </c>
    </row>
    <row r="157" spans="1:3" ht="21">
      <c r="A157" s="281" t="s">
        <v>462</v>
      </c>
      <c r="B157" s="212" t="s">
        <v>407</v>
      </c>
      <c r="C157" s="213">
        <v>55</v>
      </c>
    </row>
    <row r="158" spans="1:3" ht="21">
      <c r="A158" s="282"/>
      <c r="B158" s="212" t="s">
        <v>408</v>
      </c>
      <c r="C158" s="213">
        <v>55</v>
      </c>
    </row>
    <row r="159" spans="1:3" ht="21">
      <c r="A159" s="282"/>
      <c r="B159" s="212" t="s">
        <v>409</v>
      </c>
      <c r="C159" s="213">
        <v>56</v>
      </c>
    </row>
    <row r="160" spans="1:3" ht="21">
      <c r="A160" s="283"/>
      <c r="B160" s="214" t="s">
        <v>463</v>
      </c>
      <c r="C160" s="212">
        <v>56</v>
      </c>
    </row>
    <row r="161" spans="1:3" ht="21">
      <c r="A161" s="281" t="s">
        <v>465</v>
      </c>
      <c r="B161" s="212" t="s">
        <v>416</v>
      </c>
      <c r="C161" s="213">
        <v>57</v>
      </c>
    </row>
    <row r="162" spans="1:3" ht="21">
      <c r="A162" s="282"/>
      <c r="B162" s="212" t="s">
        <v>414</v>
      </c>
      <c r="C162" s="213">
        <v>57</v>
      </c>
    </row>
    <row r="163" spans="1:3" ht="21">
      <c r="A163" s="282"/>
      <c r="B163" s="212" t="s">
        <v>417</v>
      </c>
      <c r="C163" s="213">
        <v>58</v>
      </c>
    </row>
    <row r="164" spans="1:3" ht="21">
      <c r="A164" s="283"/>
      <c r="B164" s="214" t="s">
        <v>464</v>
      </c>
      <c r="C164" s="212">
        <v>58</v>
      </c>
    </row>
    <row r="166" spans="1:3" ht="21">
      <c r="A166" s="210"/>
      <c r="B166" s="210"/>
      <c r="C166" s="211" t="s">
        <v>296</v>
      </c>
    </row>
    <row r="167" spans="1:3" ht="21">
      <c r="A167" s="253" t="s">
        <v>564</v>
      </c>
      <c r="B167" s="277"/>
      <c r="C167" s="278"/>
    </row>
    <row r="168" spans="1:3" ht="21">
      <c r="A168" s="284" t="s">
        <v>565</v>
      </c>
      <c r="B168" s="212" t="s">
        <v>512</v>
      </c>
      <c r="C168" s="213">
        <v>59</v>
      </c>
    </row>
    <row r="169" spans="1:3" ht="21">
      <c r="A169" s="284"/>
      <c r="B169" s="212" t="s">
        <v>526</v>
      </c>
      <c r="C169" s="213">
        <v>59</v>
      </c>
    </row>
    <row r="170" spans="1:3" ht="21">
      <c r="A170" s="284"/>
      <c r="B170" s="212" t="s">
        <v>527</v>
      </c>
      <c r="C170" s="213">
        <v>59</v>
      </c>
    </row>
    <row r="171" spans="1:3" ht="21">
      <c r="A171" s="284"/>
      <c r="B171" s="214" t="s">
        <v>566</v>
      </c>
      <c r="C171" s="212">
        <v>60</v>
      </c>
    </row>
  </sheetData>
  <sheetProtection/>
  <mergeCells count="42">
    <mergeCell ref="A39:A41"/>
    <mergeCell ref="A48:A50"/>
    <mergeCell ref="A51:A53"/>
    <mergeCell ref="A45:A47"/>
    <mergeCell ref="AT107:AT110"/>
    <mergeCell ref="A4:C4"/>
    <mergeCell ref="A5:A8"/>
    <mergeCell ref="A9:A12"/>
    <mergeCell ref="A54:A56"/>
    <mergeCell ref="A57:A59"/>
    <mergeCell ref="A42:A44"/>
    <mergeCell ref="A30:A32"/>
    <mergeCell ref="A33:A35"/>
    <mergeCell ref="A36:A38"/>
    <mergeCell ref="A16:A18"/>
    <mergeCell ref="A19:A23"/>
    <mergeCell ref="A24:A26"/>
    <mergeCell ref="A27:A29"/>
    <mergeCell ref="A81:A84"/>
    <mergeCell ref="A85:A87"/>
    <mergeCell ref="A63:A66"/>
    <mergeCell ref="A67:A70"/>
    <mergeCell ref="A71:A74"/>
    <mergeCell ref="A78:A80"/>
    <mergeCell ref="A88:A90"/>
    <mergeCell ref="A94:A96"/>
    <mergeCell ref="A121:A124"/>
    <mergeCell ref="A125:A127"/>
    <mergeCell ref="A128:A131"/>
    <mergeCell ref="A97:A99"/>
    <mergeCell ref="A103:A105"/>
    <mergeCell ref="A112:A114"/>
    <mergeCell ref="A118:A120"/>
    <mergeCell ref="A106:A108"/>
    <mergeCell ref="A161:A164"/>
    <mergeCell ref="A168:A171"/>
    <mergeCell ref="A132:A135"/>
    <mergeCell ref="A139:A141"/>
    <mergeCell ref="A145:A148"/>
    <mergeCell ref="A149:A152"/>
    <mergeCell ref="A153:A156"/>
    <mergeCell ref="A157:A160"/>
  </mergeCells>
  <hyperlinks>
    <hyperlink ref="A77:C77" location="'Dwelling Type'!A1" display="Dwelling Type"/>
    <hyperlink ref="A93:C93" location="'Accommodation Type'!A1" display="Accommodation Type"/>
    <hyperlink ref="A102:C102" location="'Number of Bedrooms'!A1" display="Number of Bedrooms"/>
    <hyperlink ref="A111:C111" location="'NS-SeC'!A1" display="NS-SeC"/>
    <hyperlink ref="A4:C4" location="'Living Arrangements'!A1" display="Living Arrangements"/>
    <hyperlink ref="A138:C138" location="'Residence Type'!A1" display="Residence Type"/>
    <hyperlink ref="A144:C144" location="'Household Composition'!A1" display="Household Composition"/>
    <hyperlink ref="A117:C117" location="Age!A1" display="Age"/>
    <hyperlink ref="A15" location="'Tenure (1)'!A1" display="Tenure (1)"/>
    <hyperlink ref="A62" location="'Tenure (2)'!A1" display="Tenure (2)"/>
    <hyperlink ref="A167" location="'Family Status'!A1" display="Family Status"/>
  </hyperlinks>
  <printOptions/>
  <pageMargins left="0.25" right="0.25" top="0.25" bottom="0.37" header="0.25" footer="0.25"/>
  <pageSetup horizontalDpi="600" verticalDpi="600" orientation="landscape" paperSize="9" scale="42" r:id="rId1"/>
  <headerFooter alignWithMargins="0">
    <oddFooter>&amp;L2011 Census Detailed Characteristics - Housing - &amp;A &amp;R&amp;P</oddFooter>
  </headerFooter>
  <rowBreaks count="2" manualBreakCount="2">
    <brk id="53" max="2" man="1"/>
    <brk id="11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16.421875" style="0" customWidth="1"/>
    <col min="2" max="2" width="25.57421875" style="0" customWidth="1"/>
    <col min="3" max="3" width="38.140625" style="0" customWidth="1"/>
    <col min="4" max="4" width="15.57421875" style="0" customWidth="1"/>
    <col min="5" max="5" width="3.7109375" style="0" customWidth="1"/>
    <col min="6" max="6" width="16.28125" style="0" customWidth="1"/>
    <col min="7" max="7" width="25.7109375" style="0" customWidth="1"/>
    <col min="8" max="8" width="39.00390625" style="0" customWidth="1"/>
    <col min="9" max="9" width="15.421875" style="0" customWidth="1"/>
  </cols>
  <sheetData>
    <row r="1" spans="1:6" ht="15.75">
      <c r="A1" s="1" t="s">
        <v>371</v>
      </c>
      <c r="F1" s="1" t="s">
        <v>373</v>
      </c>
    </row>
    <row r="2" spans="1:10" ht="15">
      <c r="A2" s="306" t="s">
        <v>6</v>
      </c>
      <c r="B2" s="302" t="s">
        <v>347</v>
      </c>
      <c r="C2" s="369"/>
      <c r="D2" s="108"/>
      <c r="E2" s="80"/>
      <c r="F2" s="108" t="s">
        <v>6</v>
      </c>
      <c r="G2" s="302" t="s">
        <v>347</v>
      </c>
      <c r="H2" s="369"/>
      <c r="I2" s="108"/>
      <c r="J2" s="2"/>
    </row>
    <row r="3" spans="1:10" ht="15">
      <c r="A3" s="370"/>
      <c r="B3" s="125" t="s">
        <v>369</v>
      </c>
      <c r="C3" s="126" t="s">
        <v>370</v>
      </c>
      <c r="D3" s="12" t="s">
        <v>1</v>
      </c>
      <c r="E3" s="222"/>
      <c r="F3" s="81"/>
      <c r="G3" s="125" t="s">
        <v>369</v>
      </c>
      <c r="H3" s="126" t="s">
        <v>370</v>
      </c>
      <c r="I3" s="12" t="s">
        <v>1</v>
      </c>
      <c r="J3" s="2"/>
    </row>
    <row r="4" spans="1:10" ht="15">
      <c r="A4" s="167" t="s">
        <v>348</v>
      </c>
      <c r="B4" s="3">
        <v>21656</v>
      </c>
      <c r="C4" s="3">
        <v>14</v>
      </c>
      <c r="D4" s="68">
        <f>B4+C4</f>
        <v>21670</v>
      </c>
      <c r="E4" s="155"/>
      <c r="F4" s="167" t="s">
        <v>348</v>
      </c>
      <c r="G4" s="16">
        <f>(B4/D4)*100</f>
        <v>99.9353945546839</v>
      </c>
      <c r="H4" s="16">
        <f>(C4/D4)*100</f>
        <v>0.06460544531610521</v>
      </c>
      <c r="I4" s="60">
        <f>G4+H4</f>
        <v>100</v>
      </c>
      <c r="J4" s="2"/>
    </row>
    <row r="5" spans="1:10" ht="15">
      <c r="A5" s="167" t="s">
        <v>349</v>
      </c>
      <c r="B5" s="3">
        <v>9228</v>
      </c>
      <c r="C5" s="3">
        <v>2</v>
      </c>
      <c r="D5" s="68">
        <f>B5+C5</f>
        <v>9230</v>
      </c>
      <c r="E5" s="155"/>
      <c r="F5" s="167" t="s">
        <v>349</v>
      </c>
      <c r="G5" s="16">
        <f aca="true" t="shared" si="0" ref="G5:G25">(B5/D5)*100</f>
        <v>99.9783315276273</v>
      </c>
      <c r="H5" s="16">
        <f aca="true" t="shared" si="1" ref="H5:H25">(C5/D5)*100</f>
        <v>0.021668472372697724</v>
      </c>
      <c r="I5" s="60">
        <f aca="true" t="shared" si="2" ref="I5:I25">G5+H5</f>
        <v>100</v>
      </c>
      <c r="J5" s="2"/>
    </row>
    <row r="6" spans="1:10" ht="15">
      <c r="A6" s="167" t="s">
        <v>350</v>
      </c>
      <c r="B6" s="3">
        <v>5344</v>
      </c>
      <c r="C6" s="3">
        <v>0</v>
      </c>
      <c r="D6" s="68">
        <f aca="true" t="shared" si="3" ref="D6:D25">B6+C6</f>
        <v>5344</v>
      </c>
      <c r="E6" s="155"/>
      <c r="F6" s="167" t="s">
        <v>350</v>
      </c>
      <c r="G6" s="16">
        <f t="shared" si="0"/>
        <v>100</v>
      </c>
      <c r="H6" s="16">
        <f t="shared" si="1"/>
        <v>0</v>
      </c>
      <c r="I6" s="60">
        <f t="shared" si="2"/>
        <v>100</v>
      </c>
      <c r="J6" s="2"/>
    </row>
    <row r="7" spans="1:39" ht="15">
      <c r="A7" s="167" t="s">
        <v>351</v>
      </c>
      <c r="B7" s="3">
        <v>12507</v>
      </c>
      <c r="C7" s="3">
        <v>14</v>
      </c>
      <c r="D7" s="68">
        <f t="shared" si="3"/>
        <v>12521</v>
      </c>
      <c r="E7" s="155"/>
      <c r="F7" s="167" t="s">
        <v>351</v>
      </c>
      <c r="G7" s="16">
        <f t="shared" si="0"/>
        <v>99.88818784442137</v>
      </c>
      <c r="H7" s="16">
        <f t="shared" si="1"/>
        <v>0.1118121555786279</v>
      </c>
      <c r="I7" s="60">
        <f t="shared" si="2"/>
        <v>100</v>
      </c>
      <c r="J7" s="2"/>
      <c r="AM7" s="355"/>
    </row>
    <row r="8" spans="1:39" ht="15">
      <c r="A8" s="167" t="s">
        <v>352</v>
      </c>
      <c r="B8" s="3">
        <v>2234</v>
      </c>
      <c r="C8" s="3">
        <v>7</v>
      </c>
      <c r="D8" s="68">
        <f t="shared" si="3"/>
        <v>2241</v>
      </c>
      <c r="E8" s="155"/>
      <c r="F8" s="167" t="s">
        <v>352</v>
      </c>
      <c r="G8" s="16">
        <f t="shared" si="0"/>
        <v>99.68763944667559</v>
      </c>
      <c r="H8" s="16">
        <f t="shared" si="1"/>
        <v>0.31236055332440876</v>
      </c>
      <c r="I8" s="60">
        <f t="shared" si="2"/>
        <v>100</v>
      </c>
      <c r="J8" s="2"/>
      <c r="AM8" s="371"/>
    </row>
    <row r="9" spans="1:10" ht="15">
      <c r="A9" s="167" t="s">
        <v>353</v>
      </c>
      <c r="B9" s="3">
        <v>4583</v>
      </c>
      <c r="C9" s="3">
        <v>38</v>
      </c>
      <c r="D9" s="68">
        <f t="shared" si="3"/>
        <v>4621</v>
      </c>
      <c r="E9" s="155"/>
      <c r="F9" s="167" t="s">
        <v>353</v>
      </c>
      <c r="G9" s="16">
        <f t="shared" si="0"/>
        <v>99.17766717160788</v>
      </c>
      <c r="H9" s="16">
        <f t="shared" si="1"/>
        <v>0.8223328283921228</v>
      </c>
      <c r="I9" s="60">
        <f t="shared" si="2"/>
        <v>100</v>
      </c>
      <c r="J9" s="2"/>
    </row>
    <row r="10" spans="1:10" ht="15">
      <c r="A10" s="167" t="s">
        <v>354</v>
      </c>
      <c r="B10" s="3">
        <v>4661</v>
      </c>
      <c r="C10" s="3">
        <v>880</v>
      </c>
      <c r="D10" s="68">
        <f t="shared" si="3"/>
        <v>5541</v>
      </c>
      <c r="E10" s="155"/>
      <c r="F10" s="167" t="s">
        <v>354</v>
      </c>
      <c r="G10" s="16">
        <f t="shared" si="0"/>
        <v>84.11839018227757</v>
      </c>
      <c r="H10" s="16">
        <f t="shared" si="1"/>
        <v>15.881609817722433</v>
      </c>
      <c r="I10" s="60">
        <f t="shared" si="2"/>
        <v>100</v>
      </c>
      <c r="J10" s="2"/>
    </row>
    <row r="11" spans="1:10" ht="15">
      <c r="A11" s="167" t="s">
        <v>355</v>
      </c>
      <c r="B11" s="3">
        <v>22602</v>
      </c>
      <c r="C11" s="3">
        <v>1097</v>
      </c>
      <c r="D11" s="68">
        <f t="shared" si="3"/>
        <v>23699</v>
      </c>
      <c r="E11" s="155"/>
      <c r="F11" s="167" t="s">
        <v>355</v>
      </c>
      <c r="G11" s="16">
        <f t="shared" si="0"/>
        <v>95.37111270517742</v>
      </c>
      <c r="H11" s="16">
        <f t="shared" si="1"/>
        <v>4.628887294822567</v>
      </c>
      <c r="I11" s="60">
        <f t="shared" si="2"/>
        <v>99.99999999999999</v>
      </c>
      <c r="J11" s="2"/>
    </row>
    <row r="12" spans="1:10" ht="15">
      <c r="A12" s="167" t="s">
        <v>356</v>
      </c>
      <c r="B12" s="3">
        <v>46806</v>
      </c>
      <c r="C12" s="3">
        <v>411</v>
      </c>
      <c r="D12" s="68">
        <f t="shared" si="3"/>
        <v>47217</v>
      </c>
      <c r="E12" s="155"/>
      <c r="F12" s="167" t="s">
        <v>356</v>
      </c>
      <c r="G12" s="16">
        <f t="shared" si="0"/>
        <v>99.12955079738231</v>
      </c>
      <c r="H12" s="16">
        <f t="shared" si="1"/>
        <v>0.8704492026177013</v>
      </c>
      <c r="I12" s="60">
        <f t="shared" si="2"/>
        <v>100.00000000000001</v>
      </c>
      <c r="J12" s="2"/>
    </row>
    <row r="13" spans="1:10" ht="15">
      <c r="A13" s="167" t="s">
        <v>357</v>
      </c>
      <c r="B13" s="3">
        <v>41423</v>
      </c>
      <c r="C13" s="3">
        <v>317</v>
      </c>
      <c r="D13" s="68">
        <f t="shared" si="3"/>
        <v>41740</v>
      </c>
      <c r="E13" s="9"/>
      <c r="F13" s="167" t="s">
        <v>357</v>
      </c>
      <c r="G13" s="16">
        <f t="shared" si="0"/>
        <v>99.24053665548634</v>
      </c>
      <c r="H13" s="16">
        <f t="shared" si="1"/>
        <v>0.7594633445136559</v>
      </c>
      <c r="I13" s="60">
        <f t="shared" si="2"/>
        <v>100</v>
      </c>
      <c r="J13" s="2"/>
    </row>
    <row r="14" spans="1:9" ht="15">
      <c r="A14" s="167" t="s">
        <v>358</v>
      </c>
      <c r="B14" s="3">
        <v>29220</v>
      </c>
      <c r="C14" s="3">
        <v>301</v>
      </c>
      <c r="D14" s="68">
        <f t="shared" si="3"/>
        <v>29521</v>
      </c>
      <c r="F14" s="167" t="s">
        <v>358</v>
      </c>
      <c r="G14" s="16">
        <f t="shared" si="0"/>
        <v>98.98038684326411</v>
      </c>
      <c r="H14" s="16">
        <f t="shared" si="1"/>
        <v>1.0196131567358828</v>
      </c>
      <c r="I14" s="60">
        <f t="shared" si="2"/>
        <v>100</v>
      </c>
    </row>
    <row r="15" spans="1:9" ht="15">
      <c r="A15" s="167" t="s">
        <v>359</v>
      </c>
      <c r="B15" s="3">
        <v>22235</v>
      </c>
      <c r="C15" s="3">
        <v>307</v>
      </c>
      <c r="D15" s="68">
        <f t="shared" si="3"/>
        <v>22542</v>
      </c>
      <c r="F15" s="167" t="s">
        <v>359</v>
      </c>
      <c r="G15" s="16">
        <f t="shared" si="0"/>
        <v>98.63809777304587</v>
      </c>
      <c r="H15" s="16">
        <f t="shared" si="1"/>
        <v>1.36190222695413</v>
      </c>
      <c r="I15" s="60">
        <f t="shared" si="2"/>
        <v>100</v>
      </c>
    </row>
    <row r="16" spans="1:9" ht="15">
      <c r="A16" s="167" t="s">
        <v>360</v>
      </c>
      <c r="B16" s="3">
        <v>17788</v>
      </c>
      <c r="C16" s="3">
        <v>312</v>
      </c>
      <c r="D16" s="68">
        <f t="shared" si="3"/>
        <v>18100</v>
      </c>
      <c r="F16" s="167" t="s">
        <v>360</v>
      </c>
      <c r="G16" s="16">
        <f t="shared" si="0"/>
        <v>98.27624309392266</v>
      </c>
      <c r="H16" s="16">
        <f t="shared" si="1"/>
        <v>1.723756906077348</v>
      </c>
      <c r="I16" s="60">
        <f t="shared" si="2"/>
        <v>100</v>
      </c>
    </row>
    <row r="17" spans="1:9" ht="15">
      <c r="A17" s="167" t="s">
        <v>361</v>
      </c>
      <c r="B17" s="3">
        <v>13877</v>
      </c>
      <c r="C17" s="3">
        <v>211</v>
      </c>
      <c r="D17" s="68">
        <f t="shared" si="3"/>
        <v>14088</v>
      </c>
      <c r="F17" s="167" t="s">
        <v>361</v>
      </c>
      <c r="G17" s="16">
        <f t="shared" si="0"/>
        <v>98.5022714366837</v>
      </c>
      <c r="H17" s="16">
        <f t="shared" si="1"/>
        <v>1.4977285633162976</v>
      </c>
      <c r="I17" s="60">
        <f t="shared" si="2"/>
        <v>100</v>
      </c>
    </row>
    <row r="18" spans="1:9" ht="15">
      <c r="A18" s="167" t="s">
        <v>362</v>
      </c>
      <c r="B18" s="3">
        <v>11196</v>
      </c>
      <c r="C18" s="3">
        <v>155</v>
      </c>
      <c r="D18" s="68">
        <f t="shared" si="3"/>
        <v>11351</v>
      </c>
      <c r="F18" s="167" t="s">
        <v>362</v>
      </c>
      <c r="G18" s="16">
        <f t="shared" si="0"/>
        <v>98.63448154347635</v>
      </c>
      <c r="H18" s="16">
        <f t="shared" si="1"/>
        <v>1.3655184565236542</v>
      </c>
      <c r="I18" s="60">
        <f t="shared" si="2"/>
        <v>100.00000000000001</v>
      </c>
    </row>
    <row r="19" spans="1:9" ht="15">
      <c r="A19" s="167" t="s">
        <v>363</v>
      </c>
      <c r="B19" s="3">
        <v>10514</v>
      </c>
      <c r="C19" s="3">
        <v>144</v>
      </c>
      <c r="D19" s="68">
        <f t="shared" si="3"/>
        <v>10658</v>
      </c>
      <c r="F19" s="167" t="s">
        <v>363</v>
      </c>
      <c r="G19" s="16">
        <f t="shared" si="0"/>
        <v>98.64890223306436</v>
      </c>
      <c r="H19" s="16">
        <f t="shared" si="1"/>
        <v>1.3510977669356352</v>
      </c>
      <c r="I19" s="60">
        <f t="shared" si="2"/>
        <v>100</v>
      </c>
    </row>
    <row r="20" spans="1:9" ht="15">
      <c r="A20" s="167" t="s">
        <v>364</v>
      </c>
      <c r="B20" s="3">
        <v>7578</v>
      </c>
      <c r="C20" s="3">
        <v>132</v>
      </c>
      <c r="D20" s="68">
        <f t="shared" si="3"/>
        <v>7710</v>
      </c>
      <c r="F20" s="167" t="s">
        <v>364</v>
      </c>
      <c r="G20" s="16">
        <f t="shared" si="0"/>
        <v>98.28793774319065</v>
      </c>
      <c r="H20" s="16">
        <f t="shared" si="1"/>
        <v>1.7120622568093387</v>
      </c>
      <c r="I20" s="60">
        <f t="shared" si="2"/>
        <v>99.99999999999999</v>
      </c>
    </row>
    <row r="21" spans="1:9" ht="15">
      <c r="A21" s="167" t="s">
        <v>365</v>
      </c>
      <c r="B21" s="3">
        <v>6618</v>
      </c>
      <c r="C21" s="3">
        <v>127</v>
      </c>
      <c r="D21" s="68">
        <f t="shared" si="3"/>
        <v>6745</v>
      </c>
      <c r="F21" s="167" t="s">
        <v>365</v>
      </c>
      <c r="G21" s="16">
        <f t="shared" si="0"/>
        <v>98.117123795404</v>
      </c>
      <c r="H21" s="16">
        <f t="shared" si="1"/>
        <v>1.882876204595997</v>
      </c>
      <c r="I21" s="60">
        <f t="shared" si="2"/>
        <v>100</v>
      </c>
    </row>
    <row r="22" spans="1:9" ht="15">
      <c r="A22" s="167" t="s">
        <v>366</v>
      </c>
      <c r="B22" s="3">
        <v>4965</v>
      </c>
      <c r="C22" s="3">
        <v>161</v>
      </c>
      <c r="D22" s="68">
        <f t="shared" si="3"/>
        <v>5126</v>
      </c>
      <c r="F22" s="167" t="s">
        <v>366</v>
      </c>
      <c r="G22" s="16">
        <f t="shared" si="0"/>
        <v>96.85914943425674</v>
      </c>
      <c r="H22" s="16">
        <f t="shared" si="1"/>
        <v>3.1408505657432695</v>
      </c>
      <c r="I22" s="60">
        <f t="shared" si="2"/>
        <v>100</v>
      </c>
    </row>
    <row r="23" spans="1:9" ht="15">
      <c r="A23" s="167" t="s">
        <v>367</v>
      </c>
      <c r="B23" s="3">
        <v>3444</v>
      </c>
      <c r="C23" s="3">
        <v>193</v>
      </c>
      <c r="D23" s="68">
        <f t="shared" si="3"/>
        <v>3637</v>
      </c>
      <c r="F23" s="167" t="s">
        <v>367</v>
      </c>
      <c r="G23" s="16">
        <f t="shared" si="0"/>
        <v>94.69342864998626</v>
      </c>
      <c r="H23" s="16">
        <f t="shared" si="1"/>
        <v>5.306571350013748</v>
      </c>
      <c r="I23" s="60">
        <f t="shared" si="2"/>
        <v>100</v>
      </c>
    </row>
    <row r="24" spans="1:9" ht="15">
      <c r="A24" s="167" t="s">
        <v>368</v>
      </c>
      <c r="B24" s="3">
        <v>3169</v>
      </c>
      <c r="C24" s="3">
        <v>524</v>
      </c>
      <c r="D24" s="68">
        <f t="shared" si="3"/>
        <v>3693</v>
      </c>
      <c r="F24" s="167" t="s">
        <v>368</v>
      </c>
      <c r="G24" s="16">
        <f t="shared" si="0"/>
        <v>85.81099377200108</v>
      </c>
      <c r="H24" s="16">
        <f t="shared" si="1"/>
        <v>14.189006227998918</v>
      </c>
      <c r="I24" s="60">
        <f t="shared" si="2"/>
        <v>100</v>
      </c>
    </row>
    <row r="25" spans="1:9" ht="15">
      <c r="A25" s="235" t="s">
        <v>1</v>
      </c>
      <c r="B25" s="64">
        <f>SUM(B4:B24)</f>
        <v>301648</v>
      </c>
      <c r="C25" s="64">
        <f>SUM(C4:C24)</f>
        <v>5347</v>
      </c>
      <c r="D25" s="68">
        <f t="shared" si="3"/>
        <v>306995</v>
      </c>
      <c r="F25" s="235" t="s">
        <v>1</v>
      </c>
      <c r="G25" s="60">
        <f t="shared" si="0"/>
        <v>98.25827782211437</v>
      </c>
      <c r="H25" s="60">
        <f t="shared" si="1"/>
        <v>1.7417221778856333</v>
      </c>
      <c r="I25" s="60">
        <f t="shared" si="2"/>
        <v>100</v>
      </c>
    </row>
    <row r="26" spans="1:9" ht="15">
      <c r="A26" s="15" t="s">
        <v>372</v>
      </c>
      <c r="B26" s="8"/>
      <c r="C26" s="13"/>
      <c r="D26" s="14" t="s">
        <v>0</v>
      </c>
      <c r="E26" s="8"/>
      <c r="F26" s="15" t="s">
        <v>372</v>
      </c>
      <c r="G26" s="8"/>
      <c r="H26" s="13"/>
      <c r="I26" s="14" t="s">
        <v>0</v>
      </c>
    </row>
    <row r="27" spans="1:9" ht="15">
      <c r="A27" s="8"/>
      <c r="B27" s="13"/>
      <c r="C27" s="13"/>
      <c r="D27" s="14" t="s">
        <v>7</v>
      </c>
      <c r="E27" s="13"/>
      <c r="F27" s="8"/>
      <c r="G27" s="13"/>
      <c r="H27" s="13"/>
      <c r="I27" s="14" t="s">
        <v>7</v>
      </c>
    </row>
    <row r="29" spans="5:15" ht="12.75"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5:15" ht="12.75"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5:15" ht="12.75"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</row>
    <row r="32" spans="5:15" ht="12.75"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</row>
  </sheetData>
  <sheetProtection/>
  <mergeCells count="4">
    <mergeCell ref="G2:H2"/>
    <mergeCell ref="A2:A3"/>
    <mergeCell ref="B2:C2"/>
    <mergeCell ref="AM7:AM8"/>
  </mergeCells>
  <printOptions/>
  <pageMargins left="0.25" right="0.75" top="0.25" bottom="0.38" header="0.25" footer="0.25"/>
  <pageSetup horizontalDpi="300" verticalDpi="300" orientation="landscape" paperSize="9" scale="71" r:id="rId2"/>
  <headerFooter alignWithMargins="0">
    <oddFooter>&amp;L2011 Census Detailed Characteristics - Housing -  &amp;A &amp;R&amp;P</oddFooter>
  </headerFooter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A210"/>
  <sheetViews>
    <sheetView zoomScalePageLayoutView="0" workbookViewId="0" topLeftCell="BV16">
      <selection activeCell="BY61" sqref="BY61"/>
    </sheetView>
  </sheetViews>
  <sheetFormatPr defaultColWidth="9.140625" defaultRowHeight="12.75"/>
  <cols>
    <col min="1" max="1" width="81.421875" style="0" customWidth="1"/>
    <col min="2" max="2" width="19.00390625" style="0" customWidth="1"/>
    <col min="3" max="4" width="22.8515625" style="0" customWidth="1"/>
    <col min="5" max="5" width="24.140625" style="0" customWidth="1"/>
    <col min="6" max="6" width="23.7109375" style="0" customWidth="1"/>
    <col min="7" max="7" width="25.421875" style="0" customWidth="1"/>
    <col min="8" max="8" width="3.00390625" style="0" customWidth="1"/>
    <col min="9" max="9" width="81.421875" style="0" customWidth="1"/>
    <col min="10" max="10" width="22.421875" style="0" customWidth="1"/>
    <col min="11" max="11" width="24.421875" style="0" customWidth="1"/>
    <col min="12" max="12" width="22.57421875" style="0" customWidth="1"/>
    <col min="13" max="13" width="23.28125" style="0" customWidth="1"/>
    <col min="14" max="14" width="23.421875" style="0" customWidth="1"/>
    <col min="15" max="15" width="23.140625" style="0" customWidth="1"/>
    <col min="16" max="16" width="1.28515625" style="0" customWidth="1"/>
    <col min="17" max="17" width="80.8515625" style="0" customWidth="1"/>
    <col min="18" max="18" width="36.7109375" style="0" customWidth="1"/>
    <col min="19" max="19" width="33.28125" style="0" customWidth="1"/>
    <col min="20" max="20" width="45.28125" style="0" customWidth="1"/>
    <col min="21" max="21" width="23.28125" style="0" customWidth="1"/>
    <col min="22" max="22" width="1.57421875" style="0" customWidth="1"/>
    <col min="23" max="23" width="81.421875" style="0" customWidth="1"/>
    <col min="24" max="24" width="38.00390625" style="0" customWidth="1"/>
    <col min="25" max="25" width="33.421875" style="0" customWidth="1"/>
    <col min="26" max="26" width="44.57421875" style="0" customWidth="1"/>
    <col min="27" max="27" width="21.8515625" style="0" customWidth="1"/>
    <col min="28" max="28" width="1.8515625" style="0" customWidth="1"/>
    <col min="29" max="29" width="81.421875" style="0" customWidth="1"/>
    <col min="30" max="30" width="21.8515625" style="0" customWidth="1"/>
    <col min="31" max="31" width="26.28125" style="0" customWidth="1"/>
    <col min="32" max="32" width="20.57421875" style="0" customWidth="1"/>
    <col min="33" max="33" width="24.8515625" style="0" customWidth="1"/>
    <col min="34" max="34" width="27.57421875" style="0" customWidth="1"/>
    <col min="35" max="35" width="20.421875" style="0" customWidth="1"/>
    <col min="36" max="36" width="1.421875" style="0" customWidth="1"/>
    <col min="37" max="37" width="81.7109375" style="0" customWidth="1"/>
    <col min="38" max="38" width="21.7109375" style="0" customWidth="1"/>
    <col min="39" max="39" width="24.140625" style="0" customWidth="1"/>
    <col min="40" max="40" width="24.28125" style="0" customWidth="1"/>
    <col min="41" max="41" width="22.28125" style="0" customWidth="1"/>
    <col min="42" max="42" width="26.28125" style="0" customWidth="1"/>
    <col min="43" max="43" width="22.00390625" style="0" customWidth="1"/>
    <col min="44" max="44" width="1.1484375" style="0" customWidth="1"/>
    <col min="45" max="45" width="81.00390625" style="0" customWidth="1"/>
    <col min="46" max="46" width="15.8515625" style="0" customWidth="1"/>
    <col min="47" max="47" width="13.00390625" style="0" customWidth="1"/>
    <col min="48" max="48" width="12.57421875" style="0" customWidth="1"/>
    <col min="49" max="49" width="11.421875" style="0" customWidth="1"/>
    <col min="50" max="50" width="10.28125" style="0" customWidth="1"/>
    <col min="51" max="51" width="12.140625" style="0" customWidth="1"/>
    <col min="52" max="52" width="15.28125" style="0" customWidth="1"/>
    <col min="53" max="53" width="14.7109375" style="0" customWidth="1"/>
    <col min="54" max="54" width="19.28125" style="0" customWidth="1"/>
    <col min="55" max="55" width="16.57421875" style="0" customWidth="1"/>
    <col min="56" max="56" width="1.28515625" style="0" customWidth="1"/>
    <col min="57" max="57" width="81.28125" style="0" customWidth="1"/>
    <col min="58" max="58" width="14.00390625" style="0" customWidth="1"/>
    <col min="59" max="59" width="14.140625" style="0" customWidth="1"/>
    <col min="60" max="60" width="12.57421875" style="0" customWidth="1"/>
    <col min="61" max="61" width="13.140625" style="0" customWidth="1"/>
    <col min="62" max="62" width="11.7109375" style="0" customWidth="1"/>
    <col min="63" max="63" width="12.57421875" style="0" customWidth="1"/>
    <col min="64" max="64" width="15.57421875" style="0" customWidth="1"/>
    <col min="65" max="65" width="13.421875" style="0" customWidth="1"/>
    <col min="66" max="66" width="20.140625" style="0" customWidth="1"/>
    <col min="67" max="67" width="13.8515625" style="0" customWidth="1"/>
    <col min="68" max="68" width="1.28515625" style="0" customWidth="1"/>
    <col min="69" max="69" width="81.28125" style="0" customWidth="1"/>
    <col min="70" max="70" width="39.421875" style="0" customWidth="1"/>
    <col min="71" max="71" width="36.57421875" style="0" customWidth="1"/>
    <col min="72" max="72" width="45.00390625" style="0" customWidth="1"/>
    <col min="73" max="73" width="20.140625" style="0" customWidth="1"/>
    <col min="74" max="74" width="1.57421875" style="0" customWidth="1"/>
    <col min="75" max="75" width="81.28125" style="0" customWidth="1"/>
    <col min="76" max="76" width="39.00390625" style="0" customWidth="1"/>
    <col min="77" max="77" width="38.28125" style="0" customWidth="1"/>
    <col min="78" max="78" width="45.421875" style="0" customWidth="1"/>
    <col min="79" max="79" width="17.140625" style="0" customWidth="1"/>
  </cols>
  <sheetData>
    <row r="1" spans="1:79" ht="15">
      <c r="A1" s="94" t="s">
        <v>376</v>
      </c>
      <c r="B1" s="95"/>
      <c r="C1" s="95"/>
      <c r="D1" s="95"/>
      <c r="E1" s="95"/>
      <c r="F1" s="95"/>
      <c r="G1" s="95"/>
      <c r="I1" s="94" t="s">
        <v>381</v>
      </c>
      <c r="J1" s="95"/>
      <c r="K1" s="95"/>
      <c r="L1" s="95"/>
      <c r="M1" s="95"/>
      <c r="N1" s="95"/>
      <c r="O1" s="95"/>
      <c r="Q1" s="94" t="s">
        <v>400</v>
      </c>
      <c r="R1" s="95"/>
      <c r="S1" s="95"/>
      <c r="T1" s="95"/>
      <c r="U1" s="95"/>
      <c r="V1" s="95"/>
      <c r="W1" s="94" t="s">
        <v>389</v>
      </c>
      <c r="X1" s="95"/>
      <c r="Y1" s="95"/>
      <c r="Z1" s="95"/>
      <c r="AA1" s="95"/>
      <c r="AC1" s="94" t="s">
        <v>398</v>
      </c>
      <c r="AD1" s="95"/>
      <c r="AE1" s="95"/>
      <c r="AF1" s="95"/>
      <c r="AG1" s="95"/>
      <c r="AK1" s="94" t="s">
        <v>399</v>
      </c>
      <c r="AL1" s="95"/>
      <c r="AM1" s="95"/>
      <c r="AN1" s="95"/>
      <c r="AO1" s="95"/>
      <c r="AS1" s="94" t="s">
        <v>407</v>
      </c>
      <c r="AT1" s="95"/>
      <c r="AU1" s="95"/>
      <c r="AV1" s="95"/>
      <c r="AW1" s="95"/>
      <c r="BE1" s="94" t="s">
        <v>409</v>
      </c>
      <c r="BF1" s="95"/>
      <c r="BG1" s="95"/>
      <c r="BH1" s="95"/>
      <c r="BI1" s="95"/>
      <c r="BQ1" s="94" t="s">
        <v>416</v>
      </c>
      <c r="BR1" s="95"/>
      <c r="BS1" s="95"/>
      <c r="BT1" s="95"/>
      <c r="BU1" s="95"/>
      <c r="BW1" s="94" t="s">
        <v>417</v>
      </c>
      <c r="BX1" s="95"/>
      <c r="BY1" s="95"/>
      <c r="BZ1" s="95"/>
      <c r="CA1" s="95"/>
    </row>
    <row r="2" spans="1:79" ht="15">
      <c r="A2" s="201" t="s">
        <v>200</v>
      </c>
      <c r="B2" s="302" t="s">
        <v>6</v>
      </c>
      <c r="C2" s="303"/>
      <c r="D2" s="303"/>
      <c r="E2" s="303"/>
      <c r="F2" s="305"/>
      <c r="G2" s="127"/>
      <c r="I2" s="201" t="s">
        <v>200</v>
      </c>
      <c r="J2" s="302" t="s">
        <v>6</v>
      </c>
      <c r="K2" s="303"/>
      <c r="L2" s="303"/>
      <c r="M2" s="303"/>
      <c r="N2" s="305"/>
      <c r="O2" s="127"/>
      <c r="Q2" s="201" t="s">
        <v>200</v>
      </c>
      <c r="R2" s="302" t="s">
        <v>401</v>
      </c>
      <c r="S2" s="303"/>
      <c r="T2" s="303"/>
      <c r="U2" s="230"/>
      <c r="V2" s="229"/>
      <c r="W2" s="201" t="s">
        <v>200</v>
      </c>
      <c r="X2" s="302" t="s">
        <v>401</v>
      </c>
      <c r="Y2" s="303"/>
      <c r="Z2" s="303"/>
      <c r="AA2" s="230"/>
      <c r="AC2" s="201" t="s">
        <v>200</v>
      </c>
      <c r="AD2" s="302" t="s">
        <v>106</v>
      </c>
      <c r="AE2" s="303"/>
      <c r="AF2" s="303"/>
      <c r="AG2" s="303"/>
      <c r="AH2" s="305"/>
      <c r="AI2" s="230"/>
      <c r="AK2" s="201" t="s">
        <v>200</v>
      </c>
      <c r="AL2" s="302" t="s">
        <v>106</v>
      </c>
      <c r="AM2" s="303"/>
      <c r="AN2" s="303"/>
      <c r="AO2" s="303"/>
      <c r="AP2" s="305"/>
      <c r="AQ2" s="230"/>
      <c r="AS2" s="201" t="s">
        <v>200</v>
      </c>
      <c r="AT2" s="354" t="s">
        <v>131</v>
      </c>
      <c r="AU2" s="372"/>
      <c r="AV2" s="372"/>
      <c r="AW2" s="372"/>
      <c r="AX2" s="372"/>
      <c r="AY2" s="372"/>
      <c r="AZ2" s="372"/>
      <c r="BA2" s="372"/>
      <c r="BB2" s="372"/>
      <c r="BC2" s="230"/>
      <c r="BE2" s="201" t="s">
        <v>200</v>
      </c>
      <c r="BF2" s="354" t="s">
        <v>131</v>
      </c>
      <c r="BG2" s="372"/>
      <c r="BH2" s="372"/>
      <c r="BI2" s="372"/>
      <c r="BJ2" s="372"/>
      <c r="BK2" s="372"/>
      <c r="BL2" s="372"/>
      <c r="BM2" s="372"/>
      <c r="BN2" s="372"/>
      <c r="BO2" s="230"/>
      <c r="BQ2" s="85" t="s">
        <v>200</v>
      </c>
      <c r="BR2" s="302" t="s">
        <v>413</v>
      </c>
      <c r="BS2" s="304"/>
      <c r="BT2" s="341"/>
      <c r="BU2" s="230"/>
      <c r="BV2" s="229"/>
      <c r="BW2" s="85" t="s">
        <v>200</v>
      </c>
      <c r="BX2" s="302" t="s">
        <v>413</v>
      </c>
      <c r="BY2" s="304"/>
      <c r="BZ2" s="341"/>
      <c r="CA2" s="230"/>
    </row>
    <row r="3" spans="1:79" ht="15" customHeight="1">
      <c r="A3" s="107"/>
      <c r="B3" s="202" t="s">
        <v>377</v>
      </c>
      <c r="C3" s="203" t="s">
        <v>378</v>
      </c>
      <c r="D3" s="203" t="s">
        <v>2</v>
      </c>
      <c r="E3" s="203" t="s">
        <v>3</v>
      </c>
      <c r="F3" s="204" t="s">
        <v>379</v>
      </c>
      <c r="G3" s="11" t="s">
        <v>1</v>
      </c>
      <c r="I3" s="107"/>
      <c r="J3" s="202" t="s">
        <v>377</v>
      </c>
      <c r="K3" s="203" t="s">
        <v>378</v>
      </c>
      <c r="L3" s="203" t="s">
        <v>2</v>
      </c>
      <c r="M3" s="203" t="s">
        <v>3</v>
      </c>
      <c r="N3" s="204" t="s">
        <v>379</v>
      </c>
      <c r="O3" s="11" t="s">
        <v>1</v>
      </c>
      <c r="Q3" s="107"/>
      <c r="R3" s="231" t="s">
        <v>385</v>
      </c>
      <c r="S3" s="231" t="s">
        <v>386</v>
      </c>
      <c r="T3" s="231" t="s">
        <v>387</v>
      </c>
      <c r="U3" s="11" t="s">
        <v>1</v>
      </c>
      <c r="V3" s="45"/>
      <c r="W3" s="107"/>
      <c r="X3" s="231" t="s">
        <v>385</v>
      </c>
      <c r="Y3" s="231" t="s">
        <v>386</v>
      </c>
      <c r="Z3" s="231" t="s">
        <v>387</v>
      </c>
      <c r="AA3" s="11" t="s">
        <v>1</v>
      </c>
      <c r="AC3" s="115"/>
      <c r="AD3" s="43" t="s">
        <v>391</v>
      </c>
      <c r="AE3" s="43" t="s">
        <v>392</v>
      </c>
      <c r="AF3" s="43" t="s">
        <v>393</v>
      </c>
      <c r="AG3" s="43" t="s">
        <v>394</v>
      </c>
      <c r="AH3" s="43" t="s">
        <v>395</v>
      </c>
      <c r="AI3" s="29" t="s">
        <v>1</v>
      </c>
      <c r="AK3" s="115"/>
      <c r="AL3" s="43" t="s">
        <v>391</v>
      </c>
      <c r="AM3" s="43" t="s">
        <v>392</v>
      </c>
      <c r="AN3" s="43" t="s">
        <v>393</v>
      </c>
      <c r="AO3" s="43" t="s">
        <v>394</v>
      </c>
      <c r="AP3" s="43" t="s">
        <v>395</v>
      </c>
      <c r="AQ3" s="29" t="s">
        <v>1</v>
      </c>
      <c r="AS3" s="115"/>
      <c r="AT3" s="43" t="s">
        <v>117</v>
      </c>
      <c r="AU3" s="43" t="s">
        <v>118</v>
      </c>
      <c r="AV3" s="43" t="s">
        <v>119</v>
      </c>
      <c r="AW3" s="43" t="s">
        <v>120</v>
      </c>
      <c r="AX3" s="43" t="s">
        <v>121</v>
      </c>
      <c r="AY3" s="43" t="s">
        <v>122</v>
      </c>
      <c r="AZ3" s="43" t="s">
        <v>123</v>
      </c>
      <c r="BA3" s="43" t="s">
        <v>124</v>
      </c>
      <c r="BB3" s="43" t="s">
        <v>125</v>
      </c>
      <c r="BC3" s="29" t="s">
        <v>1</v>
      </c>
      <c r="BE3" s="115"/>
      <c r="BF3" s="43" t="s">
        <v>117</v>
      </c>
      <c r="BG3" s="43" t="s">
        <v>118</v>
      </c>
      <c r="BH3" s="43" t="s">
        <v>119</v>
      </c>
      <c r="BI3" s="43" t="s">
        <v>120</v>
      </c>
      <c r="BJ3" s="43" t="s">
        <v>121</v>
      </c>
      <c r="BK3" s="43" t="s">
        <v>122</v>
      </c>
      <c r="BL3" s="43" t="s">
        <v>123</v>
      </c>
      <c r="BM3" s="43" t="s">
        <v>124</v>
      </c>
      <c r="BN3" s="43" t="s">
        <v>125</v>
      </c>
      <c r="BO3" s="29" t="s">
        <v>1</v>
      </c>
      <c r="BQ3" s="115"/>
      <c r="BR3" s="321" t="s">
        <v>410</v>
      </c>
      <c r="BS3" s="315" t="s">
        <v>411</v>
      </c>
      <c r="BT3" s="317" t="s">
        <v>412</v>
      </c>
      <c r="BU3" s="314" t="s">
        <v>1</v>
      </c>
      <c r="BV3" s="22"/>
      <c r="BW3" s="115"/>
      <c r="BX3" s="321" t="s">
        <v>410</v>
      </c>
      <c r="BY3" s="315" t="s">
        <v>411</v>
      </c>
      <c r="BZ3" s="317" t="s">
        <v>412</v>
      </c>
      <c r="CA3" s="314" t="s">
        <v>1</v>
      </c>
    </row>
    <row r="4" spans="1:79" ht="15">
      <c r="A4" s="24" t="s">
        <v>207</v>
      </c>
      <c r="B4" s="25">
        <v>8</v>
      </c>
      <c r="C4" s="25">
        <v>1383</v>
      </c>
      <c r="D4" s="25">
        <v>8112</v>
      </c>
      <c r="E4" s="25">
        <v>12657</v>
      </c>
      <c r="F4" s="25">
        <v>19946</v>
      </c>
      <c r="G4" s="69">
        <f>B4+C4++D4+E4+F4</f>
        <v>42106</v>
      </c>
      <c r="I4" s="24" t="s">
        <v>207</v>
      </c>
      <c r="J4" s="27">
        <f aca="true" t="shared" si="0" ref="J4:O4">(B4/B25)*100</f>
        <v>0.015695815103298084</v>
      </c>
      <c r="K4" s="27">
        <f t="shared" si="0"/>
        <v>4.342774602775859</v>
      </c>
      <c r="L4" s="27">
        <f t="shared" si="0"/>
        <v>9.194255856917794</v>
      </c>
      <c r="M4" s="27">
        <f t="shared" si="0"/>
        <v>18.279104024955593</v>
      </c>
      <c r="N4" s="27">
        <f t="shared" si="0"/>
        <v>32.505989146200356</v>
      </c>
      <c r="O4" s="59">
        <f t="shared" si="0"/>
        <v>13.958653795151966</v>
      </c>
      <c r="Q4" s="24" t="s">
        <v>207</v>
      </c>
      <c r="R4" s="25">
        <v>25819</v>
      </c>
      <c r="S4" s="25">
        <v>15368</v>
      </c>
      <c r="T4" s="25">
        <v>919</v>
      </c>
      <c r="U4" s="69">
        <f>R4+S4+T4</f>
        <v>42106</v>
      </c>
      <c r="V4" s="103"/>
      <c r="W4" s="24" t="s">
        <v>207</v>
      </c>
      <c r="X4" s="25">
        <v>25819</v>
      </c>
      <c r="Y4" s="25">
        <v>15368</v>
      </c>
      <c r="Z4" s="25">
        <v>919</v>
      </c>
      <c r="AA4" s="69">
        <f>X4+Y4+Z4</f>
        <v>42106</v>
      </c>
      <c r="AC4" s="24" t="s">
        <v>207</v>
      </c>
      <c r="AD4" s="25">
        <v>19193</v>
      </c>
      <c r="AE4" s="25">
        <v>14153</v>
      </c>
      <c r="AF4" s="25">
        <v>6536</v>
      </c>
      <c r="AG4" s="25">
        <v>1683</v>
      </c>
      <c r="AH4" s="25">
        <v>541</v>
      </c>
      <c r="AI4" s="69">
        <f>SUM(AD4:AH4)</f>
        <v>42106</v>
      </c>
      <c r="AK4" s="24" t="s">
        <v>207</v>
      </c>
      <c r="AL4" s="27">
        <f aca="true" t="shared" si="1" ref="AL4:AQ4">(AD4/AD25)*100</f>
        <v>60.97855440826052</v>
      </c>
      <c r="AM4" s="27">
        <f t="shared" si="1"/>
        <v>30.581905399857384</v>
      </c>
      <c r="AN4" s="27">
        <f t="shared" si="1"/>
        <v>21.780132626878604</v>
      </c>
      <c r="AO4" s="27">
        <f t="shared" si="1"/>
        <v>11.529766390354181</v>
      </c>
      <c r="AP4" s="27">
        <f t="shared" si="1"/>
        <v>6.651911963605066</v>
      </c>
      <c r="AQ4" s="59">
        <f t="shared" si="1"/>
        <v>32.26686488930441</v>
      </c>
      <c r="AS4" s="24" t="s">
        <v>207</v>
      </c>
      <c r="AT4" s="25">
        <v>23909</v>
      </c>
      <c r="AU4" s="25">
        <v>387</v>
      </c>
      <c r="AV4" s="25">
        <v>485</v>
      </c>
      <c r="AW4" s="25">
        <v>265</v>
      </c>
      <c r="AX4" s="25">
        <v>1411</v>
      </c>
      <c r="AY4" s="25">
        <v>94</v>
      </c>
      <c r="AZ4" s="25">
        <v>328</v>
      </c>
      <c r="BA4" s="25">
        <v>11101</v>
      </c>
      <c r="BB4" s="25">
        <v>4126</v>
      </c>
      <c r="BC4" s="69">
        <f>SUM(AT4:BB4)</f>
        <v>42106</v>
      </c>
      <c r="BE4" s="24" t="s">
        <v>207</v>
      </c>
      <c r="BF4" s="27">
        <f>(AT4/AT25)*100</f>
        <v>33.50852113465635</v>
      </c>
      <c r="BG4" s="27">
        <f aca="true" t="shared" si="2" ref="BG4:BO4">(AU4/AU25)*100</f>
        <v>35.37477148080439</v>
      </c>
      <c r="BH4" s="27">
        <f t="shared" si="2"/>
        <v>21.431727794962438</v>
      </c>
      <c r="BI4" s="27">
        <f t="shared" si="2"/>
        <v>36.80555555555556</v>
      </c>
      <c r="BJ4" s="27">
        <f t="shared" si="2"/>
        <v>19.532115171650055</v>
      </c>
      <c r="BK4" s="27">
        <f t="shared" si="2"/>
        <v>32.752613240418114</v>
      </c>
      <c r="BL4" s="27">
        <f t="shared" si="2"/>
        <v>47.88321167883212</v>
      </c>
      <c r="BM4" s="27">
        <f t="shared" si="2"/>
        <v>30.255375977760213</v>
      </c>
      <c r="BN4" s="27">
        <f t="shared" si="2"/>
        <v>40.54239952834824</v>
      </c>
      <c r="BO4" s="59">
        <f t="shared" si="2"/>
        <v>32.26686488930441</v>
      </c>
      <c r="BQ4" s="81"/>
      <c r="BR4" s="305"/>
      <c r="BS4" s="372"/>
      <c r="BT4" s="375"/>
      <c r="BU4" s="330"/>
      <c r="BV4" s="103"/>
      <c r="BW4" s="81"/>
      <c r="BX4" s="305"/>
      <c r="BY4" s="372"/>
      <c r="BZ4" s="375"/>
      <c r="CA4" s="330"/>
    </row>
    <row r="5" spans="1:79" ht="15">
      <c r="A5" s="224" t="s">
        <v>208</v>
      </c>
      <c r="B5" s="164">
        <v>0</v>
      </c>
      <c r="C5" s="164">
        <v>0</v>
      </c>
      <c r="D5" s="164">
        <v>0</v>
      </c>
      <c r="E5" s="164">
        <v>0</v>
      </c>
      <c r="F5" s="164">
        <v>10385</v>
      </c>
      <c r="G5" s="68">
        <f aca="true" t="shared" si="3" ref="G5:G25">B5+C5++D5+E5+F5</f>
        <v>10385</v>
      </c>
      <c r="I5" s="224" t="s">
        <v>208</v>
      </c>
      <c r="J5" s="28">
        <f aca="true" t="shared" si="4" ref="J5:O5">(B5/B25)*100</f>
        <v>0</v>
      </c>
      <c r="K5" s="28">
        <f t="shared" si="4"/>
        <v>0</v>
      </c>
      <c r="L5" s="28">
        <f t="shared" si="4"/>
        <v>0</v>
      </c>
      <c r="M5" s="28">
        <f t="shared" si="4"/>
        <v>0</v>
      </c>
      <c r="N5" s="28">
        <f t="shared" si="4"/>
        <v>16.92443082739851</v>
      </c>
      <c r="O5" s="61">
        <f t="shared" si="4"/>
        <v>3.442754468784809</v>
      </c>
      <c r="Q5" s="224" t="s">
        <v>208</v>
      </c>
      <c r="R5" s="164">
        <v>7453</v>
      </c>
      <c r="S5" s="164">
        <v>2812</v>
      </c>
      <c r="T5" s="164">
        <v>120</v>
      </c>
      <c r="U5" s="68">
        <f aca="true" t="shared" si="5" ref="U5:U24">R5+S5+T5</f>
        <v>10385</v>
      </c>
      <c r="V5" s="103"/>
      <c r="W5" s="224" t="s">
        <v>208</v>
      </c>
      <c r="X5" s="164">
        <v>7453</v>
      </c>
      <c r="Y5" s="164">
        <v>2812</v>
      </c>
      <c r="Z5" s="164">
        <v>120</v>
      </c>
      <c r="AA5" s="68">
        <f aca="true" t="shared" si="6" ref="AA5:AA24">X5+Y5+Z5</f>
        <v>10385</v>
      </c>
      <c r="AC5" s="224" t="s">
        <v>208</v>
      </c>
      <c r="AD5" s="164">
        <v>3758</v>
      </c>
      <c r="AE5" s="164">
        <v>3208</v>
      </c>
      <c r="AF5" s="164">
        <v>2612</v>
      </c>
      <c r="AG5" s="164">
        <v>646</v>
      </c>
      <c r="AH5" s="164">
        <v>161</v>
      </c>
      <c r="AI5" s="68">
        <f aca="true" t="shared" si="7" ref="AI5:AI24">SUM(AD5:AH5)</f>
        <v>10385</v>
      </c>
      <c r="AK5" s="224" t="s">
        <v>208</v>
      </c>
      <c r="AL5" s="28">
        <f aca="true" t="shared" si="8" ref="AL5:AQ5">(AD5/AD25)*100</f>
        <v>11.939634630659253</v>
      </c>
      <c r="AM5" s="28">
        <f t="shared" si="8"/>
        <v>6.931869746537306</v>
      </c>
      <c r="AN5" s="28">
        <f t="shared" si="8"/>
        <v>8.704055450031657</v>
      </c>
      <c r="AO5" s="28">
        <f t="shared" si="8"/>
        <v>4.425566897307666</v>
      </c>
      <c r="AP5" s="28">
        <f t="shared" si="8"/>
        <v>1.979589327431452</v>
      </c>
      <c r="AQ5" s="61">
        <f t="shared" si="8"/>
        <v>7.95828128711885</v>
      </c>
      <c r="AS5" s="224" t="s">
        <v>208</v>
      </c>
      <c r="AT5" s="3">
        <v>7421</v>
      </c>
      <c r="AU5" s="3">
        <v>72</v>
      </c>
      <c r="AV5" s="3">
        <v>125</v>
      </c>
      <c r="AW5" s="3">
        <v>97</v>
      </c>
      <c r="AX5" s="3">
        <v>246</v>
      </c>
      <c r="AY5" s="3">
        <v>13</v>
      </c>
      <c r="AZ5" s="3">
        <v>42</v>
      </c>
      <c r="BA5" s="3">
        <v>1275</v>
      </c>
      <c r="BB5" s="3">
        <v>1094</v>
      </c>
      <c r="BC5" s="68">
        <f aca="true" t="shared" si="9" ref="BC5:BC24">SUM(AT5:BB5)</f>
        <v>10385</v>
      </c>
      <c r="BE5" s="224" t="s">
        <v>208</v>
      </c>
      <c r="BF5" s="28">
        <f>(AT5/AT25)*100</f>
        <v>10.400549388944949</v>
      </c>
      <c r="BG5" s="28">
        <f aca="true" t="shared" si="10" ref="BG5:BO5">(AU5/AU25)*100</f>
        <v>6.581352833638025</v>
      </c>
      <c r="BH5" s="28">
        <f t="shared" si="10"/>
        <v>5.52364118426867</v>
      </c>
      <c r="BI5" s="28">
        <f t="shared" si="10"/>
        <v>13.472222222222221</v>
      </c>
      <c r="BJ5" s="28">
        <f t="shared" si="10"/>
        <v>3.4053156146179404</v>
      </c>
      <c r="BK5" s="28">
        <f t="shared" si="10"/>
        <v>4.529616724738676</v>
      </c>
      <c r="BL5" s="28">
        <f t="shared" si="10"/>
        <v>6.131386861313868</v>
      </c>
      <c r="BM5" s="28">
        <f t="shared" si="10"/>
        <v>3.4749666130658747</v>
      </c>
      <c r="BN5" s="28">
        <f t="shared" si="10"/>
        <v>10.749729782843668</v>
      </c>
      <c r="BO5" s="61">
        <f t="shared" si="10"/>
        <v>7.95828128711885</v>
      </c>
      <c r="BQ5" s="24" t="s">
        <v>207</v>
      </c>
      <c r="BR5" s="25">
        <v>31050</v>
      </c>
      <c r="BS5" s="25">
        <v>11056</v>
      </c>
      <c r="BT5" s="25">
        <v>0</v>
      </c>
      <c r="BU5" s="69">
        <f>BR5+BS5+BT5</f>
        <v>42106</v>
      </c>
      <c r="BV5" s="103"/>
      <c r="BW5" s="24" t="s">
        <v>207</v>
      </c>
      <c r="BX5" s="27">
        <f>(BR5/BR26)*100</f>
        <v>29.99188625299436</v>
      </c>
      <c r="BY5" s="27">
        <f>(BS5/BS26)*100</f>
        <v>49.240635995189955</v>
      </c>
      <c r="BZ5" s="27">
        <f>(BT5/BT26)*100</f>
        <v>0</v>
      </c>
      <c r="CA5" s="27">
        <f>(BU5/BU26)*100</f>
        <v>32.26686488930441</v>
      </c>
    </row>
    <row r="6" spans="1:79" ht="15">
      <c r="A6" s="224" t="s">
        <v>209</v>
      </c>
      <c r="B6" s="164">
        <v>8</v>
      </c>
      <c r="C6" s="164">
        <v>1383</v>
      </c>
      <c r="D6" s="164">
        <v>8112</v>
      </c>
      <c r="E6" s="164">
        <v>12657</v>
      </c>
      <c r="F6" s="164">
        <v>9561</v>
      </c>
      <c r="G6" s="68">
        <f t="shared" si="3"/>
        <v>31721</v>
      </c>
      <c r="I6" s="224" t="s">
        <v>209</v>
      </c>
      <c r="J6" s="28">
        <f aca="true" t="shared" si="11" ref="J6:O6">(B6/B25)*100</f>
        <v>0.015695815103298084</v>
      </c>
      <c r="K6" s="28">
        <f t="shared" si="11"/>
        <v>4.342774602775859</v>
      </c>
      <c r="L6" s="28">
        <f t="shared" si="11"/>
        <v>9.194255856917794</v>
      </c>
      <c r="M6" s="28">
        <f t="shared" si="11"/>
        <v>18.279104024955593</v>
      </c>
      <c r="N6" s="28">
        <f t="shared" si="11"/>
        <v>15.581558318801845</v>
      </c>
      <c r="O6" s="61">
        <f t="shared" si="11"/>
        <v>10.515899326367157</v>
      </c>
      <c r="Q6" s="224" t="s">
        <v>209</v>
      </c>
      <c r="R6" s="164">
        <v>18366</v>
      </c>
      <c r="S6" s="164">
        <v>12556</v>
      </c>
      <c r="T6" s="164">
        <v>799</v>
      </c>
      <c r="U6" s="68">
        <f t="shared" si="5"/>
        <v>31721</v>
      </c>
      <c r="V6" s="103"/>
      <c r="W6" s="224" t="s">
        <v>209</v>
      </c>
      <c r="X6" s="164">
        <v>18366</v>
      </c>
      <c r="Y6" s="164">
        <v>12556</v>
      </c>
      <c r="Z6" s="164">
        <v>799</v>
      </c>
      <c r="AA6" s="68">
        <f t="shared" si="6"/>
        <v>31721</v>
      </c>
      <c r="AC6" s="224" t="s">
        <v>209</v>
      </c>
      <c r="AD6" s="164">
        <v>15435</v>
      </c>
      <c r="AE6" s="164">
        <v>10945</v>
      </c>
      <c r="AF6" s="164">
        <v>3924</v>
      </c>
      <c r="AG6" s="164">
        <v>1037</v>
      </c>
      <c r="AH6" s="164">
        <v>380</v>
      </c>
      <c r="AI6" s="68">
        <f t="shared" si="7"/>
        <v>31721</v>
      </c>
      <c r="AK6" s="224" t="s">
        <v>209</v>
      </c>
      <c r="AL6" s="28">
        <f aca="true" t="shared" si="12" ref="AL6:AQ6">(AD6/AD25)*100</f>
        <v>49.03891977760127</v>
      </c>
      <c r="AM6" s="28">
        <f t="shared" si="12"/>
        <v>23.65003565332008</v>
      </c>
      <c r="AN6" s="28">
        <f t="shared" si="12"/>
        <v>13.076077176846946</v>
      </c>
      <c r="AO6" s="28">
        <f t="shared" si="12"/>
        <v>7.104199493046516</v>
      </c>
      <c r="AP6" s="28">
        <f t="shared" si="12"/>
        <v>4.672322636173614</v>
      </c>
      <c r="AQ6" s="61">
        <f t="shared" si="12"/>
        <v>24.308583602185557</v>
      </c>
      <c r="AS6" s="224" t="s">
        <v>209</v>
      </c>
      <c r="AT6" s="3">
        <v>16488</v>
      </c>
      <c r="AU6" s="3">
        <v>315</v>
      </c>
      <c r="AV6" s="3">
        <v>360</v>
      </c>
      <c r="AW6" s="3">
        <v>168</v>
      </c>
      <c r="AX6" s="3">
        <v>1165</v>
      </c>
      <c r="AY6" s="3">
        <v>81</v>
      </c>
      <c r="AZ6" s="3">
        <v>286</v>
      </c>
      <c r="BA6" s="3">
        <v>9826</v>
      </c>
      <c r="BB6" s="3">
        <v>3032</v>
      </c>
      <c r="BC6" s="68">
        <f t="shared" si="9"/>
        <v>31721</v>
      </c>
      <c r="BE6" s="224" t="s">
        <v>209</v>
      </c>
      <c r="BF6" s="28">
        <f>(AT6/AT25)*100</f>
        <v>23.107971745711403</v>
      </c>
      <c r="BG6" s="28">
        <f aca="true" t="shared" si="13" ref="BG6:BO6">(AU6/AU25)*100</f>
        <v>28.793418647166362</v>
      </c>
      <c r="BH6" s="28">
        <f t="shared" si="13"/>
        <v>15.90808661069377</v>
      </c>
      <c r="BI6" s="28">
        <f t="shared" si="13"/>
        <v>23.333333333333332</v>
      </c>
      <c r="BJ6" s="28">
        <f t="shared" si="13"/>
        <v>16.126799557032115</v>
      </c>
      <c r="BK6" s="28">
        <f t="shared" si="13"/>
        <v>28.222996515679444</v>
      </c>
      <c r="BL6" s="28">
        <f t="shared" si="13"/>
        <v>41.75182481751825</v>
      </c>
      <c r="BM6" s="28">
        <f t="shared" si="13"/>
        <v>26.78040936469434</v>
      </c>
      <c r="BN6" s="28">
        <f t="shared" si="13"/>
        <v>29.79266974550457</v>
      </c>
      <c r="BO6" s="61">
        <f t="shared" si="13"/>
        <v>24.308583602185557</v>
      </c>
      <c r="BQ6" s="224" t="s">
        <v>208</v>
      </c>
      <c r="BR6" s="3">
        <v>4756</v>
      </c>
      <c r="BS6" s="3">
        <v>5629</v>
      </c>
      <c r="BT6" s="3">
        <v>0</v>
      </c>
      <c r="BU6" s="68">
        <f aca="true" t="shared" si="14" ref="BU6:BU25">BR6+BS6+BT6</f>
        <v>10385</v>
      </c>
      <c r="BV6" s="103"/>
      <c r="BW6" s="224" t="s">
        <v>208</v>
      </c>
      <c r="BX6" s="16">
        <f>(BR6/BR26)*100</f>
        <v>4.59392628081292</v>
      </c>
      <c r="BY6" s="16">
        <f>(BS6/BS26)*100</f>
        <v>25.070146528303567</v>
      </c>
      <c r="BZ6" s="16">
        <f>(BT6/BT26)*100</f>
        <v>0</v>
      </c>
      <c r="CA6" s="16">
        <f>(BU6/BU26)*100</f>
        <v>7.95828128711885</v>
      </c>
    </row>
    <row r="7" spans="1:79" ht="15">
      <c r="A7" s="24" t="s">
        <v>210</v>
      </c>
      <c r="B7" s="25">
        <v>44670</v>
      </c>
      <c r="C7" s="25">
        <v>14980</v>
      </c>
      <c r="D7" s="25">
        <v>40592</v>
      </c>
      <c r="E7" s="25">
        <v>44669</v>
      </c>
      <c r="F7" s="25">
        <v>32983</v>
      </c>
      <c r="G7" s="69">
        <f t="shared" si="3"/>
        <v>177894</v>
      </c>
      <c r="I7" s="24" t="s">
        <v>210</v>
      </c>
      <c r="J7" s="27">
        <f aca="true" t="shared" si="15" ref="J7:O7">(B7/B25)*100</f>
        <v>87.64150758304066</v>
      </c>
      <c r="K7" s="27">
        <f t="shared" si="15"/>
        <v>47.03887458393518</v>
      </c>
      <c r="L7" s="27">
        <f t="shared" si="15"/>
        <v>46.00754853846241</v>
      </c>
      <c r="M7" s="27">
        <f t="shared" si="15"/>
        <v>64.51049203529598</v>
      </c>
      <c r="N7" s="27">
        <f t="shared" si="15"/>
        <v>53.752383435732796</v>
      </c>
      <c r="O7" s="59">
        <f t="shared" si="15"/>
        <v>58.974035962446294</v>
      </c>
      <c r="Q7" s="24" t="s">
        <v>210</v>
      </c>
      <c r="R7" s="25">
        <v>20879</v>
      </c>
      <c r="S7" s="25">
        <v>31889</v>
      </c>
      <c r="T7" s="25">
        <v>10248</v>
      </c>
      <c r="U7" s="69">
        <f t="shared" si="5"/>
        <v>63016</v>
      </c>
      <c r="V7" s="103"/>
      <c r="W7" s="24" t="s">
        <v>210</v>
      </c>
      <c r="X7" s="25">
        <v>20879</v>
      </c>
      <c r="Y7" s="25">
        <v>31889</v>
      </c>
      <c r="Z7" s="25">
        <v>10248</v>
      </c>
      <c r="AA7" s="69">
        <f t="shared" si="6"/>
        <v>63016</v>
      </c>
      <c r="AC7" s="24" t="s">
        <v>210</v>
      </c>
      <c r="AD7" s="25">
        <v>10517</v>
      </c>
      <c r="AE7" s="25">
        <v>22474</v>
      </c>
      <c r="AF7" s="25">
        <v>15624</v>
      </c>
      <c r="AG7" s="25">
        <v>8725</v>
      </c>
      <c r="AH7" s="25">
        <v>5676</v>
      </c>
      <c r="AI7" s="69">
        <f t="shared" si="7"/>
        <v>63016</v>
      </c>
      <c r="AK7" s="24" t="s">
        <v>210</v>
      </c>
      <c r="AL7" s="27">
        <f aca="true" t="shared" si="16" ref="AL7:AQ7">(AD7/AD25)*100</f>
        <v>33.41382049245433</v>
      </c>
      <c r="AM7" s="27">
        <f t="shared" si="16"/>
        <v>48.56198275675793</v>
      </c>
      <c r="AN7" s="27">
        <f t="shared" si="16"/>
        <v>52.06438068579426</v>
      </c>
      <c r="AO7" s="27">
        <f t="shared" si="16"/>
        <v>59.7725560046585</v>
      </c>
      <c r="AP7" s="27">
        <f t="shared" si="16"/>
        <v>69.7897454813722</v>
      </c>
      <c r="AQ7" s="59">
        <f t="shared" si="16"/>
        <v>48.290712911803695</v>
      </c>
      <c r="AS7" s="24" t="s">
        <v>210</v>
      </c>
      <c r="AT7" s="25">
        <v>34862</v>
      </c>
      <c r="AU7" s="25">
        <v>479</v>
      </c>
      <c r="AV7" s="25">
        <v>1262</v>
      </c>
      <c r="AW7" s="25">
        <v>354</v>
      </c>
      <c r="AX7" s="25">
        <v>4431</v>
      </c>
      <c r="AY7" s="25">
        <v>133</v>
      </c>
      <c r="AZ7" s="25">
        <v>231</v>
      </c>
      <c r="BA7" s="25">
        <v>16985</v>
      </c>
      <c r="BB7" s="25">
        <v>4279</v>
      </c>
      <c r="BC7" s="69">
        <f t="shared" si="9"/>
        <v>63016</v>
      </c>
      <c r="BE7" s="24" t="s">
        <v>210</v>
      </c>
      <c r="BF7" s="27">
        <f>(AT7/AT25)*100</f>
        <v>48.859177037784505</v>
      </c>
      <c r="BG7" s="27">
        <f aca="true" t="shared" si="17" ref="BG7:BO7">(AU7/AU25)*100</f>
        <v>43.784277879341865</v>
      </c>
      <c r="BH7" s="27">
        <f t="shared" si="17"/>
        <v>55.76668139637649</v>
      </c>
      <c r="BI7" s="27">
        <f t="shared" si="17"/>
        <v>49.166666666666664</v>
      </c>
      <c r="BJ7" s="27">
        <f t="shared" si="17"/>
        <v>61.337209302325576</v>
      </c>
      <c r="BK7" s="27">
        <f t="shared" si="17"/>
        <v>46.34146341463415</v>
      </c>
      <c r="BL7" s="27">
        <f t="shared" si="17"/>
        <v>33.72262773722628</v>
      </c>
      <c r="BM7" s="27">
        <f t="shared" si="17"/>
        <v>46.29200621405795</v>
      </c>
      <c r="BN7" s="27">
        <f t="shared" si="17"/>
        <v>42.04578952540041</v>
      </c>
      <c r="BO7" s="59">
        <f t="shared" si="17"/>
        <v>48.290712911803695</v>
      </c>
      <c r="BQ7" s="224" t="s">
        <v>209</v>
      </c>
      <c r="BR7" s="3">
        <v>26294</v>
      </c>
      <c r="BS7" s="3">
        <v>5427</v>
      </c>
      <c r="BT7" s="3">
        <v>0</v>
      </c>
      <c r="BU7" s="68">
        <f t="shared" si="14"/>
        <v>31721</v>
      </c>
      <c r="BV7" s="103"/>
      <c r="BW7" s="224" t="s">
        <v>209</v>
      </c>
      <c r="BX7" s="16">
        <f>(BR7/BR26)*100</f>
        <v>25.39795997218144</v>
      </c>
      <c r="BY7" s="16">
        <f>(BS7/BS26)*100</f>
        <v>24.170489466886387</v>
      </c>
      <c r="BZ7" s="16">
        <f>(BT7/BT26)*100</f>
        <v>0</v>
      </c>
      <c r="CA7" s="16">
        <f>(BU7/BU26)*100</f>
        <v>24.308583602185557</v>
      </c>
    </row>
    <row r="8" spans="1:79" ht="15">
      <c r="A8" s="138" t="s">
        <v>211</v>
      </c>
      <c r="B8" s="139">
        <v>0</v>
      </c>
      <c r="C8" s="139">
        <v>0</v>
      </c>
      <c r="D8" s="139">
        <v>0</v>
      </c>
      <c r="E8" s="139">
        <v>0</v>
      </c>
      <c r="F8" s="139">
        <v>6093</v>
      </c>
      <c r="G8" s="174">
        <f t="shared" si="3"/>
        <v>6093</v>
      </c>
      <c r="I8" s="138" t="s">
        <v>211</v>
      </c>
      <c r="J8" s="145">
        <f aca="true" t="shared" si="18" ref="J8:O8">(B8/B25)*100</f>
        <v>0</v>
      </c>
      <c r="K8" s="145">
        <f t="shared" si="18"/>
        <v>0</v>
      </c>
      <c r="L8" s="145">
        <f t="shared" si="18"/>
        <v>0</v>
      </c>
      <c r="M8" s="145">
        <f t="shared" si="18"/>
        <v>0</v>
      </c>
      <c r="N8" s="145">
        <f t="shared" si="18"/>
        <v>9.929759945242091</v>
      </c>
      <c r="O8" s="225">
        <f t="shared" si="18"/>
        <v>2.019903994059301</v>
      </c>
      <c r="Q8" s="138" t="s">
        <v>211</v>
      </c>
      <c r="R8" s="139">
        <v>1063</v>
      </c>
      <c r="S8" s="139">
        <v>1551</v>
      </c>
      <c r="T8" s="139">
        <v>431</v>
      </c>
      <c r="U8" s="174">
        <f t="shared" si="5"/>
        <v>3045</v>
      </c>
      <c r="V8" s="103"/>
      <c r="W8" s="138" t="s">
        <v>211</v>
      </c>
      <c r="X8" s="139">
        <v>1063</v>
      </c>
      <c r="Y8" s="139">
        <v>1551</v>
      </c>
      <c r="Z8" s="139">
        <v>431</v>
      </c>
      <c r="AA8" s="174">
        <f t="shared" si="6"/>
        <v>3045</v>
      </c>
      <c r="AC8" s="138" t="s">
        <v>211</v>
      </c>
      <c r="AD8" s="139">
        <v>361</v>
      </c>
      <c r="AE8" s="139">
        <v>799</v>
      </c>
      <c r="AF8" s="139">
        <v>1222</v>
      </c>
      <c r="AG8" s="139">
        <v>457</v>
      </c>
      <c r="AH8" s="139">
        <v>206</v>
      </c>
      <c r="AI8" s="174">
        <f t="shared" si="7"/>
        <v>3045</v>
      </c>
      <c r="AK8" s="138" t="s">
        <v>211</v>
      </c>
      <c r="AL8" s="145">
        <f aca="true" t="shared" si="19" ref="AL8:AQ8">(AD8/AD25)*100</f>
        <v>1.146942017474186</v>
      </c>
      <c r="AM8" s="145">
        <f t="shared" si="19"/>
        <v>1.72648501480153</v>
      </c>
      <c r="AN8" s="145">
        <f t="shared" si="19"/>
        <v>4.072111699823386</v>
      </c>
      <c r="AO8" s="145">
        <f t="shared" si="19"/>
        <v>3.130780297321367</v>
      </c>
      <c r="AP8" s="145">
        <f t="shared" si="19"/>
        <v>2.5328906922414856</v>
      </c>
      <c r="AQ8" s="225">
        <f t="shared" si="19"/>
        <v>2.333458499689639</v>
      </c>
      <c r="AS8" s="138" t="s">
        <v>211</v>
      </c>
      <c r="AT8" s="139">
        <v>2153</v>
      </c>
      <c r="AU8" s="139">
        <v>15</v>
      </c>
      <c r="AV8" s="139">
        <v>81</v>
      </c>
      <c r="AW8" s="139">
        <v>42</v>
      </c>
      <c r="AX8" s="139">
        <v>112</v>
      </c>
      <c r="AY8" s="139">
        <v>11</v>
      </c>
      <c r="AZ8" s="139">
        <v>10</v>
      </c>
      <c r="BA8" s="139">
        <v>371</v>
      </c>
      <c r="BB8" s="139">
        <v>250</v>
      </c>
      <c r="BC8" s="174">
        <f t="shared" si="9"/>
        <v>3045</v>
      </c>
      <c r="BE8" s="138" t="s">
        <v>211</v>
      </c>
      <c r="BF8" s="145">
        <f>(AT8/AT25)*100</f>
        <v>3.0174346899876667</v>
      </c>
      <c r="BG8" s="145">
        <f aca="true" t="shared" si="20" ref="BG8:BO8">(AU8/AU25)*100</f>
        <v>1.3711151736745886</v>
      </c>
      <c r="BH8" s="145">
        <f t="shared" si="20"/>
        <v>3.5793194874060985</v>
      </c>
      <c r="BI8" s="145">
        <f t="shared" si="20"/>
        <v>5.833333333333333</v>
      </c>
      <c r="BJ8" s="145">
        <f t="shared" si="20"/>
        <v>1.550387596899225</v>
      </c>
      <c r="BK8" s="145">
        <f t="shared" si="20"/>
        <v>3.8327526132404177</v>
      </c>
      <c r="BL8" s="145">
        <f t="shared" si="20"/>
        <v>1.4598540145985401</v>
      </c>
      <c r="BM8" s="145">
        <f t="shared" si="20"/>
        <v>1.0111471478019134</v>
      </c>
      <c r="BN8" s="145">
        <f t="shared" si="20"/>
        <v>2.456519603026432</v>
      </c>
      <c r="BO8" s="225">
        <f t="shared" si="20"/>
        <v>2.333458499689639</v>
      </c>
      <c r="BQ8" s="24" t="s">
        <v>210</v>
      </c>
      <c r="BR8" s="25">
        <v>50754</v>
      </c>
      <c r="BS8" s="25">
        <v>8760</v>
      </c>
      <c r="BT8" s="25">
        <v>3502</v>
      </c>
      <c r="BU8" s="69">
        <f t="shared" si="14"/>
        <v>63016</v>
      </c>
      <c r="BV8" s="103"/>
      <c r="BW8" s="24" t="s">
        <v>210</v>
      </c>
      <c r="BX8" s="27">
        <f>(BR8/BR26)*100</f>
        <v>49.02441851479793</v>
      </c>
      <c r="BY8" s="27">
        <f>(BS8/BS26)*100</f>
        <v>39.0148309802699</v>
      </c>
      <c r="BZ8" s="27">
        <f>(BT8/BT26)*100</f>
        <v>77.61524822695036</v>
      </c>
      <c r="CA8" s="27">
        <f>(BU8/BU26)*100</f>
        <v>48.290712911803695</v>
      </c>
    </row>
    <row r="9" spans="1:79" ht="15">
      <c r="A9" s="138" t="s">
        <v>212</v>
      </c>
      <c r="B9" s="139">
        <v>29321</v>
      </c>
      <c r="C9" s="139">
        <v>6683</v>
      </c>
      <c r="D9" s="139">
        <v>18868</v>
      </c>
      <c r="E9" s="139">
        <v>29698</v>
      </c>
      <c r="F9" s="139">
        <v>18747</v>
      </c>
      <c r="G9" s="174">
        <f t="shared" si="3"/>
        <v>103317</v>
      </c>
      <c r="I9" s="138" t="s">
        <v>212</v>
      </c>
      <c r="J9" s="145">
        <f aca="true" t="shared" si="21" ref="J9:O9">(B9/B25)*100</f>
        <v>57.52712433047539</v>
      </c>
      <c r="K9" s="145">
        <f t="shared" si="21"/>
        <v>20.985367079068016</v>
      </c>
      <c r="L9" s="145">
        <f t="shared" si="21"/>
        <v>21.385258815128815</v>
      </c>
      <c r="M9" s="145">
        <f t="shared" si="21"/>
        <v>42.88953396011149</v>
      </c>
      <c r="N9" s="145">
        <f t="shared" si="21"/>
        <v>30.551979270220496</v>
      </c>
      <c r="O9" s="225">
        <f t="shared" si="21"/>
        <v>34.250848671299</v>
      </c>
      <c r="Q9" s="138" t="s">
        <v>212</v>
      </c>
      <c r="R9" s="139">
        <v>6511</v>
      </c>
      <c r="S9" s="139">
        <v>18269</v>
      </c>
      <c r="T9" s="139">
        <v>7435</v>
      </c>
      <c r="U9" s="174">
        <f t="shared" si="5"/>
        <v>32215</v>
      </c>
      <c r="V9" s="103"/>
      <c r="W9" s="138" t="s">
        <v>212</v>
      </c>
      <c r="X9" s="139">
        <v>6511</v>
      </c>
      <c r="Y9" s="139">
        <v>18269</v>
      </c>
      <c r="Z9" s="139">
        <v>7435</v>
      </c>
      <c r="AA9" s="174">
        <f t="shared" si="6"/>
        <v>32215</v>
      </c>
      <c r="AC9" s="138" t="s">
        <v>212</v>
      </c>
      <c r="AD9" s="139">
        <v>3469</v>
      </c>
      <c r="AE9" s="139">
        <v>9264</v>
      </c>
      <c r="AF9" s="139">
        <v>8443</v>
      </c>
      <c r="AG9" s="139">
        <v>6293</v>
      </c>
      <c r="AH9" s="139">
        <v>4746</v>
      </c>
      <c r="AI9" s="174">
        <f t="shared" si="7"/>
        <v>32215</v>
      </c>
      <c r="AK9" s="138" t="s">
        <v>212</v>
      </c>
      <c r="AL9" s="145">
        <f aca="true" t="shared" si="22" ref="AL9:AQ9">(AD9/AD25)*100</f>
        <v>11.021445591739475</v>
      </c>
      <c r="AM9" s="145">
        <f t="shared" si="22"/>
        <v>20.017718619676312</v>
      </c>
      <c r="AN9" s="145">
        <f t="shared" si="22"/>
        <v>28.13489286547369</v>
      </c>
      <c r="AO9" s="145">
        <f t="shared" si="22"/>
        <v>43.111598273617865</v>
      </c>
      <c r="AP9" s="145">
        <f t="shared" si="22"/>
        <v>58.3548506086315</v>
      </c>
      <c r="AQ9" s="225">
        <f t="shared" si="22"/>
        <v>24.68714796962289</v>
      </c>
      <c r="AS9" s="138" t="s">
        <v>212</v>
      </c>
      <c r="AT9" s="139">
        <v>18300</v>
      </c>
      <c r="AU9" s="139">
        <v>287</v>
      </c>
      <c r="AV9" s="139">
        <v>918</v>
      </c>
      <c r="AW9" s="139">
        <v>198</v>
      </c>
      <c r="AX9" s="139">
        <v>2825</v>
      </c>
      <c r="AY9" s="139">
        <v>82</v>
      </c>
      <c r="AZ9" s="139">
        <v>110</v>
      </c>
      <c r="BA9" s="139">
        <v>7441</v>
      </c>
      <c r="BB9" s="139">
        <v>2054</v>
      </c>
      <c r="BC9" s="174">
        <f t="shared" si="9"/>
        <v>32215</v>
      </c>
      <c r="BE9" s="138" t="s">
        <v>212</v>
      </c>
      <c r="BF9" s="145">
        <f>(AT9/AT25)*100</f>
        <v>25.647494113689877</v>
      </c>
      <c r="BG9" s="145">
        <f aca="true" t="shared" si="23" ref="BG9:BO9">(AU9/AU25)*100</f>
        <v>26.23400365630713</v>
      </c>
      <c r="BH9" s="145">
        <f t="shared" si="23"/>
        <v>40.56562085726911</v>
      </c>
      <c r="BI9" s="145">
        <f t="shared" si="23"/>
        <v>27.500000000000004</v>
      </c>
      <c r="BJ9" s="145">
        <f t="shared" si="23"/>
        <v>39.10575858250277</v>
      </c>
      <c r="BK9" s="145">
        <f t="shared" si="23"/>
        <v>28.57142857142857</v>
      </c>
      <c r="BL9" s="145">
        <f t="shared" si="23"/>
        <v>16.05839416058394</v>
      </c>
      <c r="BM9" s="145">
        <f t="shared" si="23"/>
        <v>20.280177700253468</v>
      </c>
      <c r="BN9" s="145">
        <f t="shared" si="23"/>
        <v>20.182765058465165</v>
      </c>
      <c r="BO9" s="225">
        <f t="shared" si="23"/>
        <v>24.68714796962289</v>
      </c>
      <c r="BQ9" s="138" t="s">
        <v>211</v>
      </c>
      <c r="BR9" s="139">
        <v>1218</v>
      </c>
      <c r="BS9" s="139">
        <v>897</v>
      </c>
      <c r="BT9" s="139">
        <v>930</v>
      </c>
      <c r="BU9" s="174">
        <f t="shared" si="14"/>
        <v>3045</v>
      </c>
      <c r="BV9" s="103"/>
      <c r="BW9" s="138" t="s">
        <v>211</v>
      </c>
      <c r="BX9" s="145">
        <f>(BR9/BR26)*100</f>
        <v>1.176493315817943</v>
      </c>
      <c r="BY9" s="145">
        <f>(BS9/BS26)*100</f>
        <v>3.9950118024317463</v>
      </c>
      <c r="BZ9" s="145">
        <f>(BT9/BT26)*100</f>
        <v>20.611702127659576</v>
      </c>
      <c r="CA9" s="145">
        <f>(BU9/BU26)*100</f>
        <v>2.333458499689639</v>
      </c>
    </row>
    <row r="10" spans="1:79" ht="15">
      <c r="A10" s="224" t="s">
        <v>213</v>
      </c>
      <c r="B10" s="164">
        <v>1</v>
      </c>
      <c r="C10" s="164">
        <v>230</v>
      </c>
      <c r="D10" s="164">
        <v>8980</v>
      </c>
      <c r="E10" s="164">
        <v>6264</v>
      </c>
      <c r="F10" s="164">
        <v>7561</v>
      </c>
      <c r="G10" s="68">
        <f t="shared" si="3"/>
        <v>23036</v>
      </c>
      <c r="I10" s="224" t="s">
        <v>213</v>
      </c>
      <c r="J10" s="28">
        <f aca="true" t="shared" si="24" ref="J10:O10">(B10/B25)*100</f>
        <v>0.0019619768879122605</v>
      </c>
      <c r="K10" s="28">
        <f t="shared" si="24"/>
        <v>0.72222571123532</v>
      </c>
      <c r="L10" s="28">
        <f t="shared" si="24"/>
        <v>10.178059368234935</v>
      </c>
      <c r="M10" s="28">
        <f t="shared" si="24"/>
        <v>9.046401802348251</v>
      </c>
      <c r="N10" s="28">
        <f t="shared" si="24"/>
        <v>12.32215902609149</v>
      </c>
      <c r="O10" s="61">
        <f t="shared" si="24"/>
        <v>7.636715642072879</v>
      </c>
      <c r="Q10" s="224" t="s">
        <v>213</v>
      </c>
      <c r="R10" s="164">
        <v>3290</v>
      </c>
      <c r="S10" s="164">
        <v>6251</v>
      </c>
      <c r="T10" s="164">
        <v>1977</v>
      </c>
      <c r="U10" s="68">
        <f t="shared" si="5"/>
        <v>11518</v>
      </c>
      <c r="V10" s="103"/>
      <c r="W10" s="224" t="s">
        <v>213</v>
      </c>
      <c r="X10" s="164">
        <v>3290</v>
      </c>
      <c r="Y10" s="164">
        <v>6251</v>
      </c>
      <c r="Z10" s="164">
        <v>1977</v>
      </c>
      <c r="AA10" s="68">
        <f t="shared" si="6"/>
        <v>11518</v>
      </c>
      <c r="AC10" s="224" t="s">
        <v>213</v>
      </c>
      <c r="AD10" s="164">
        <v>2657</v>
      </c>
      <c r="AE10" s="164">
        <v>4326</v>
      </c>
      <c r="AF10" s="164">
        <v>2380</v>
      </c>
      <c r="AG10" s="164">
        <v>1440</v>
      </c>
      <c r="AH10" s="164">
        <v>715</v>
      </c>
      <c r="AI10" s="68">
        <f t="shared" si="7"/>
        <v>11518</v>
      </c>
      <c r="AK10" s="224" t="s">
        <v>213</v>
      </c>
      <c r="AL10" s="28">
        <f aca="true" t="shared" si="25" ref="AL10:AQ10">(AD10/AD25)*100</f>
        <v>8.441620333598093</v>
      </c>
      <c r="AM10" s="28">
        <f t="shared" si="25"/>
        <v>9.34765228289289</v>
      </c>
      <c r="AN10" s="28">
        <f t="shared" si="25"/>
        <v>7.930954047119197</v>
      </c>
      <c r="AO10" s="28">
        <f t="shared" si="25"/>
        <v>9.865040761800369</v>
      </c>
      <c r="AP10" s="28">
        <f t="shared" si="25"/>
        <v>8.791343907537193</v>
      </c>
      <c r="AQ10" s="61">
        <f t="shared" si="25"/>
        <v>8.826527093407309</v>
      </c>
      <c r="AS10" s="224" t="s">
        <v>213</v>
      </c>
      <c r="AT10" s="3">
        <v>6465</v>
      </c>
      <c r="AU10" s="3">
        <v>119</v>
      </c>
      <c r="AV10" s="3">
        <v>266</v>
      </c>
      <c r="AW10" s="3">
        <v>73</v>
      </c>
      <c r="AX10" s="3">
        <v>440</v>
      </c>
      <c r="AY10" s="3">
        <v>23</v>
      </c>
      <c r="AZ10" s="3">
        <v>61</v>
      </c>
      <c r="BA10" s="3">
        <v>3208</v>
      </c>
      <c r="BB10" s="3">
        <v>863</v>
      </c>
      <c r="BC10" s="68">
        <f t="shared" si="9"/>
        <v>11518</v>
      </c>
      <c r="BE10" s="224" t="s">
        <v>213</v>
      </c>
      <c r="BF10" s="28">
        <f>(AT10/AT25)*100</f>
        <v>9.060713084426505</v>
      </c>
      <c r="BG10" s="28">
        <f aca="true" t="shared" si="26" ref="BG10:BO10">(AU10/AU25)*100</f>
        <v>10.877513711151737</v>
      </c>
      <c r="BH10" s="28">
        <f t="shared" si="26"/>
        <v>11.75430844012373</v>
      </c>
      <c r="BI10" s="28">
        <f t="shared" si="26"/>
        <v>10.13888888888889</v>
      </c>
      <c r="BJ10" s="28">
        <f t="shared" si="26"/>
        <v>6.0908084163898115</v>
      </c>
      <c r="BK10" s="28">
        <f t="shared" si="26"/>
        <v>8.013937282229964</v>
      </c>
      <c r="BL10" s="28">
        <f t="shared" si="26"/>
        <v>8.905109489051096</v>
      </c>
      <c r="BM10" s="28">
        <f t="shared" si="26"/>
        <v>8.743288544874765</v>
      </c>
      <c r="BN10" s="28">
        <f t="shared" si="26"/>
        <v>8.479905669647243</v>
      </c>
      <c r="BO10" s="61">
        <f t="shared" si="26"/>
        <v>8.826527093407309</v>
      </c>
      <c r="BQ10" s="138" t="s">
        <v>212</v>
      </c>
      <c r="BR10" s="139">
        <v>27135</v>
      </c>
      <c r="BS10" s="139">
        <v>3533</v>
      </c>
      <c r="BT10" s="139">
        <v>1547</v>
      </c>
      <c r="BU10" s="174">
        <f t="shared" si="14"/>
        <v>32215</v>
      </c>
      <c r="BV10" s="103"/>
      <c r="BW10" s="138" t="s">
        <v>212</v>
      </c>
      <c r="BX10" s="145">
        <f>(BR10/BR26)*100</f>
        <v>26.210300595008114</v>
      </c>
      <c r="BY10" s="145">
        <f>(BS10/BS26)*100</f>
        <v>15.735091079143098</v>
      </c>
      <c r="BZ10" s="145">
        <f>(BT10/BT26)*100</f>
        <v>34.2863475177305</v>
      </c>
      <c r="CA10" s="145">
        <f>(BU10/BU26)*100</f>
        <v>24.68714796962289</v>
      </c>
    </row>
    <row r="11" spans="1:79" ht="15">
      <c r="A11" s="224" t="s">
        <v>214</v>
      </c>
      <c r="B11" s="164">
        <v>29320</v>
      </c>
      <c r="C11" s="164">
        <v>4523</v>
      </c>
      <c r="D11" s="164">
        <v>7843</v>
      </c>
      <c r="E11" s="164">
        <v>22006</v>
      </c>
      <c r="F11" s="164">
        <v>4579</v>
      </c>
      <c r="G11" s="68">
        <f t="shared" si="3"/>
        <v>68271</v>
      </c>
      <c r="I11" s="224" t="s">
        <v>214</v>
      </c>
      <c r="J11" s="28">
        <f aca="true" t="shared" si="27" ref="J11:O11">(B11/B25)*100</f>
        <v>57.525162353587476</v>
      </c>
      <c r="K11" s="28">
        <f t="shared" si="27"/>
        <v>14.202725617031966</v>
      </c>
      <c r="L11" s="28">
        <f t="shared" si="27"/>
        <v>8.889367441544163</v>
      </c>
      <c r="M11" s="28">
        <f t="shared" si="27"/>
        <v>31.780829831174266</v>
      </c>
      <c r="N11" s="28">
        <f t="shared" si="27"/>
        <v>7.4623946806603545</v>
      </c>
      <c r="O11" s="61">
        <f t="shared" si="27"/>
        <v>22.632671192913595</v>
      </c>
      <c r="Q11" s="224" t="s">
        <v>214</v>
      </c>
      <c r="R11" s="164">
        <v>2589</v>
      </c>
      <c r="S11" s="164">
        <v>10582</v>
      </c>
      <c r="T11" s="164">
        <v>3995</v>
      </c>
      <c r="U11" s="68">
        <f t="shared" si="5"/>
        <v>17166</v>
      </c>
      <c r="V11" s="103"/>
      <c r="W11" s="224" t="s">
        <v>214</v>
      </c>
      <c r="X11" s="164">
        <v>2589</v>
      </c>
      <c r="Y11" s="164">
        <v>10582</v>
      </c>
      <c r="Z11" s="164">
        <v>3995</v>
      </c>
      <c r="AA11" s="68">
        <f t="shared" si="6"/>
        <v>17166</v>
      </c>
      <c r="AC11" s="224" t="s">
        <v>214</v>
      </c>
      <c r="AD11" s="164">
        <v>749</v>
      </c>
      <c r="AE11" s="164">
        <v>4335</v>
      </c>
      <c r="AF11" s="164">
        <v>4570</v>
      </c>
      <c r="AG11" s="164">
        <v>4031</v>
      </c>
      <c r="AH11" s="164">
        <v>3481</v>
      </c>
      <c r="AI11" s="68">
        <f t="shared" si="7"/>
        <v>17166</v>
      </c>
      <c r="AK11" s="224" t="s">
        <v>214</v>
      </c>
      <c r="AL11" s="28">
        <f aca="true" t="shared" si="28" ref="AL11:AQ11">(AD11/AD25)*100</f>
        <v>2.3796664019062748</v>
      </c>
      <c r="AM11" s="28">
        <f t="shared" si="28"/>
        <v>9.367099548391279</v>
      </c>
      <c r="AN11" s="28">
        <f t="shared" si="28"/>
        <v>15.228764703922156</v>
      </c>
      <c r="AO11" s="28">
        <f t="shared" si="28"/>
        <v>27.615263410289785</v>
      </c>
      <c r="AP11" s="28">
        <f t="shared" si="28"/>
        <v>42.80093446452724</v>
      </c>
      <c r="AQ11" s="61">
        <f t="shared" si="28"/>
        <v>13.15472860613213</v>
      </c>
      <c r="AS11" s="224" t="s">
        <v>214</v>
      </c>
      <c r="AT11" s="3">
        <v>9723</v>
      </c>
      <c r="AU11" s="3">
        <v>122</v>
      </c>
      <c r="AV11" s="3">
        <v>433</v>
      </c>
      <c r="AW11" s="3">
        <v>107</v>
      </c>
      <c r="AX11" s="3">
        <v>2048</v>
      </c>
      <c r="AY11" s="3">
        <v>41</v>
      </c>
      <c r="AZ11" s="3">
        <v>34</v>
      </c>
      <c r="BA11" s="3">
        <v>3733</v>
      </c>
      <c r="BB11" s="3">
        <v>925</v>
      </c>
      <c r="BC11" s="68">
        <f t="shared" si="9"/>
        <v>17166</v>
      </c>
      <c r="BE11" s="224" t="s">
        <v>214</v>
      </c>
      <c r="BF11" s="28">
        <f>(AT11/AT25)*100</f>
        <v>13.626807938109653</v>
      </c>
      <c r="BG11" s="28">
        <f aca="true" t="shared" si="29" ref="BG11:BO11">(AU11/AU25)*100</f>
        <v>11.151736745886655</v>
      </c>
      <c r="BH11" s="28">
        <f t="shared" si="29"/>
        <v>19.133893062306672</v>
      </c>
      <c r="BI11" s="28">
        <f t="shared" si="29"/>
        <v>14.86111111111111</v>
      </c>
      <c r="BJ11" s="28">
        <f t="shared" si="29"/>
        <v>28.349944629014395</v>
      </c>
      <c r="BK11" s="28">
        <f t="shared" si="29"/>
        <v>14.285714285714285</v>
      </c>
      <c r="BL11" s="28">
        <f t="shared" si="29"/>
        <v>4.963503649635037</v>
      </c>
      <c r="BM11" s="28">
        <f t="shared" si="29"/>
        <v>10.174157150254832</v>
      </c>
      <c r="BN11" s="28">
        <f t="shared" si="29"/>
        <v>9.089122531197798</v>
      </c>
      <c r="BO11" s="61">
        <f t="shared" si="29"/>
        <v>13.15472860613213</v>
      </c>
      <c r="BQ11" s="224" t="s">
        <v>213</v>
      </c>
      <c r="BR11" s="3">
        <v>9969</v>
      </c>
      <c r="BS11" s="3">
        <v>1162</v>
      </c>
      <c r="BT11" s="3">
        <v>387</v>
      </c>
      <c r="BU11" s="68">
        <f t="shared" si="14"/>
        <v>11518</v>
      </c>
      <c r="BV11" s="103"/>
      <c r="BW11" s="224" t="s">
        <v>213</v>
      </c>
      <c r="BX11" s="16">
        <f>(BR11/BR26)*100</f>
        <v>9.629279035623213</v>
      </c>
      <c r="BY11" s="16">
        <f>(BS11/BS26)*100</f>
        <v>5.175254977063198</v>
      </c>
      <c r="BZ11" s="16">
        <f>(BT11/BT26)*100</f>
        <v>8.577127659574469</v>
      </c>
      <c r="CA11" s="16">
        <f>(BU11/BU26)*100</f>
        <v>8.826527093407309</v>
      </c>
    </row>
    <row r="12" spans="1:79" ht="15">
      <c r="A12" s="224" t="s">
        <v>215</v>
      </c>
      <c r="B12" s="164">
        <v>0</v>
      </c>
      <c r="C12" s="164">
        <v>1930</v>
      </c>
      <c r="D12" s="164">
        <v>2045</v>
      </c>
      <c r="E12" s="164">
        <v>1428</v>
      </c>
      <c r="F12" s="164">
        <v>6607</v>
      </c>
      <c r="G12" s="68">
        <f t="shared" si="3"/>
        <v>12010</v>
      </c>
      <c r="I12" s="224" t="s">
        <v>215</v>
      </c>
      <c r="J12" s="28">
        <f aca="true" t="shared" si="30" ref="J12:O12">(B12/B25)*100</f>
        <v>0</v>
      </c>
      <c r="K12" s="28">
        <f t="shared" si="30"/>
        <v>6.060415750800729</v>
      </c>
      <c r="L12" s="28">
        <f t="shared" si="30"/>
        <v>2.317832005349715</v>
      </c>
      <c r="M12" s="28">
        <f t="shared" si="30"/>
        <v>2.0623023265889695</v>
      </c>
      <c r="N12" s="28">
        <f t="shared" si="30"/>
        <v>10.767425563468652</v>
      </c>
      <c r="O12" s="61">
        <f t="shared" si="30"/>
        <v>3.9814618363125236</v>
      </c>
      <c r="Q12" s="224" t="s">
        <v>215</v>
      </c>
      <c r="R12" s="164">
        <v>632</v>
      </c>
      <c r="S12" s="164">
        <v>1436</v>
      </c>
      <c r="T12" s="164">
        <v>1463</v>
      </c>
      <c r="U12" s="68">
        <f t="shared" si="5"/>
        <v>3531</v>
      </c>
      <c r="V12" s="103"/>
      <c r="W12" s="224" t="s">
        <v>215</v>
      </c>
      <c r="X12" s="164">
        <v>632</v>
      </c>
      <c r="Y12" s="164">
        <v>1436</v>
      </c>
      <c r="Z12" s="164">
        <v>1463</v>
      </c>
      <c r="AA12" s="68">
        <f t="shared" si="6"/>
        <v>3531</v>
      </c>
      <c r="AC12" s="224" t="s">
        <v>215</v>
      </c>
      <c r="AD12" s="164">
        <v>63</v>
      </c>
      <c r="AE12" s="164">
        <v>603</v>
      </c>
      <c r="AF12" s="164">
        <v>1493</v>
      </c>
      <c r="AG12" s="164">
        <v>822</v>
      </c>
      <c r="AH12" s="164">
        <v>550</v>
      </c>
      <c r="AI12" s="68">
        <f t="shared" si="7"/>
        <v>3531</v>
      </c>
      <c r="AK12" s="224" t="s">
        <v>215</v>
      </c>
      <c r="AL12" s="28">
        <f aca="true" t="shared" si="31" ref="AL12:AQ12">(AD12/AD25)*100</f>
        <v>0.20015885623510724</v>
      </c>
      <c r="AM12" s="28">
        <f t="shared" si="31"/>
        <v>1.3029667883921432</v>
      </c>
      <c r="AN12" s="28">
        <f t="shared" si="31"/>
        <v>4.9751741144323365</v>
      </c>
      <c r="AO12" s="28">
        <f t="shared" si="31"/>
        <v>5.631294101527711</v>
      </c>
      <c r="AP12" s="28">
        <f t="shared" si="31"/>
        <v>6.762572236567073</v>
      </c>
      <c r="AQ12" s="61">
        <f t="shared" si="31"/>
        <v>2.705892270083453</v>
      </c>
      <c r="AS12" s="224" t="s">
        <v>215</v>
      </c>
      <c r="AT12" s="3">
        <v>2112</v>
      </c>
      <c r="AU12" s="3">
        <v>46</v>
      </c>
      <c r="AV12" s="3">
        <v>219</v>
      </c>
      <c r="AW12" s="3">
        <v>18</v>
      </c>
      <c r="AX12" s="3">
        <v>337</v>
      </c>
      <c r="AY12" s="3">
        <v>18</v>
      </c>
      <c r="AZ12" s="3">
        <v>15</v>
      </c>
      <c r="BA12" s="3">
        <v>500</v>
      </c>
      <c r="BB12" s="3">
        <v>266</v>
      </c>
      <c r="BC12" s="68">
        <f t="shared" si="9"/>
        <v>3531</v>
      </c>
      <c r="BE12" s="224" t="s">
        <v>215</v>
      </c>
      <c r="BF12" s="28">
        <f>(AT12/AT25)*100</f>
        <v>2.9599730911537168</v>
      </c>
      <c r="BG12" s="28">
        <f aca="true" t="shared" si="32" ref="BG12:BO12">(AU12/AU25)*100</f>
        <v>4.204753199268739</v>
      </c>
      <c r="BH12" s="28">
        <f t="shared" si="32"/>
        <v>9.67741935483871</v>
      </c>
      <c r="BI12" s="28">
        <f t="shared" si="32"/>
        <v>2.5</v>
      </c>
      <c r="BJ12" s="28">
        <f t="shared" si="32"/>
        <v>4.665005537098561</v>
      </c>
      <c r="BK12" s="28">
        <f t="shared" si="32"/>
        <v>6.2717770034843205</v>
      </c>
      <c r="BL12" s="28">
        <f t="shared" si="32"/>
        <v>2.18978102189781</v>
      </c>
      <c r="BM12" s="28">
        <f t="shared" si="32"/>
        <v>1.3627320051238723</v>
      </c>
      <c r="BN12" s="28">
        <f t="shared" si="32"/>
        <v>2.6137368576201236</v>
      </c>
      <c r="BO12" s="61">
        <f t="shared" si="32"/>
        <v>2.705892270083453</v>
      </c>
      <c r="BQ12" s="224" t="s">
        <v>214</v>
      </c>
      <c r="BR12" s="3">
        <v>15131</v>
      </c>
      <c r="BS12" s="3">
        <v>1534</v>
      </c>
      <c r="BT12" s="3">
        <v>501</v>
      </c>
      <c r="BU12" s="68">
        <f t="shared" si="14"/>
        <v>17166</v>
      </c>
      <c r="BV12" s="103"/>
      <c r="BW12" s="224" t="s">
        <v>214</v>
      </c>
      <c r="BX12" s="16">
        <f>(BR12/BR26)*100</f>
        <v>14.615369755042115</v>
      </c>
      <c r="BY12" s="16">
        <f>(BS12/BS26)*100</f>
        <v>6.832049169376029</v>
      </c>
      <c r="BZ12" s="16">
        <f>(BT12/BT26)*100</f>
        <v>11.10372340425532</v>
      </c>
      <c r="CA12" s="16">
        <f>(BU12/BU26)*100</f>
        <v>13.15472860613213</v>
      </c>
    </row>
    <row r="13" spans="1:79" ht="15">
      <c r="A13" s="138" t="s">
        <v>216</v>
      </c>
      <c r="B13" s="139">
        <v>4200</v>
      </c>
      <c r="C13" s="139">
        <v>2559</v>
      </c>
      <c r="D13" s="139">
        <v>17907</v>
      </c>
      <c r="E13" s="139">
        <v>8602</v>
      </c>
      <c r="F13" s="139">
        <v>2784</v>
      </c>
      <c r="G13" s="174">
        <f t="shared" si="3"/>
        <v>36052</v>
      </c>
      <c r="I13" s="138" t="s">
        <v>216</v>
      </c>
      <c r="J13" s="145">
        <f aca="true" t="shared" si="33" ref="J13:O13">(B13/B25)*100</f>
        <v>8.240302929231493</v>
      </c>
      <c r="K13" s="145">
        <f t="shared" si="33"/>
        <v>8.03554606543993</v>
      </c>
      <c r="L13" s="145">
        <f t="shared" si="33"/>
        <v>20.296047784741976</v>
      </c>
      <c r="M13" s="145">
        <f t="shared" si="33"/>
        <v>12.422916395881172</v>
      </c>
      <c r="N13" s="145">
        <f t="shared" si="33"/>
        <v>4.537083815452812</v>
      </c>
      <c r="O13" s="225">
        <f t="shared" si="33"/>
        <v>11.95167877791333</v>
      </c>
      <c r="Q13" s="138" t="s">
        <v>216</v>
      </c>
      <c r="R13" s="139">
        <v>6164</v>
      </c>
      <c r="S13" s="139">
        <v>7544</v>
      </c>
      <c r="T13" s="139">
        <v>1710</v>
      </c>
      <c r="U13" s="174">
        <f t="shared" si="5"/>
        <v>15418</v>
      </c>
      <c r="V13" s="103"/>
      <c r="W13" s="138" t="s">
        <v>216</v>
      </c>
      <c r="X13" s="139">
        <v>6164</v>
      </c>
      <c r="Y13" s="139">
        <v>7544</v>
      </c>
      <c r="Z13" s="139">
        <v>1710</v>
      </c>
      <c r="AA13" s="174">
        <f t="shared" si="6"/>
        <v>15418</v>
      </c>
      <c r="AC13" s="138" t="s">
        <v>216</v>
      </c>
      <c r="AD13" s="139">
        <v>5391</v>
      </c>
      <c r="AE13" s="139">
        <v>6724</v>
      </c>
      <c r="AF13" s="139">
        <v>2140</v>
      </c>
      <c r="AG13" s="139">
        <v>839</v>
      </c>
      <c r="AH13" s="139">
        <v>324</v>
      </c>
      <c r="AI13" s="174">
        <f t="shared" si="7"/>
        <v>15418</v>
      </c>
      <c r="AK13" s="138" t="s">
        <v>216</v>
      </c>
      <c r="AL13" s="145">
        <f aca="true" t="shared" si="34" ref="AL13:AQ13">(AD13/AD25)*100</f>
        <v>17.127879269261317</v>
      </c>
      <c r="AM13" s="145">
        <f t="shared" si="34"/>
        <v>14.529268134575076</v>
      </c>
      <c r="AN13" s="145">
        <f t="shared" si="34"/>
        <v>7.131193975140791</v>
      </c>
      <c r="AO13" s="145">
        <f t="shared" si="34"/>
        <v>5.747756388298965</v>
      </c>
      <c r="AP13" s="145">
        <f t="shared" si="34"/>
        <v>3.983769826632239</v>
      </c>
      <c r="AQ13" s="225">
        <f t="shared" si="34"/>
        <v>11.815193152123102</v>
      </c>
      <c r="AS13" s="138" t="s">
        <v>216</v>
      </c>
      <c r="AT13" s="139">
        <v>7263</v>
      </c>
      <c r="AU13" s="139">
        <v>89</v>
      </c>
      <c r="AV13" s="139">
        <v>78</v>
      </c>
      <c r="AW13" s="139">
        <v>73</v>
      </c>
      <c r="AX13" s="139">
        <v>223</v>
      </c>
      <c r="AY13" s="139">
        <v>17</v>
      </c>
      <c r="AZ13" s="139">
        <v>42</v>
      </c>
      <c r="BA13" s="139">
        <v>6595</v>
      </c>
      <c r="BB13" s="139">
        <v>1038</v>
      </c>
      <c r="BC13" s="174">
        <f t="shared" si="9"/>
        <v>15418</v>
      </c>
      <c r="BE13" s="138" t="s">
        <v>216</v>
      </c>
      <c r="BF13" s="145">
        <f>(AT13/AT25)*100</f>
        <v>10.179112008072654</v>
      </c>
      <c r="BG13" s="145">
        <f aca="true" t="shared" si="35" ref="BG13:BO13">(AU13/AU25)*100</f>
        <v>8.135283363802559</v>
      </c>
      <c r="BH13" s="145">
        <f t="shared" si="35"/>
        <v>3.4467520989836498</v>
      </c>
      <c r="BI13" s="145">
        <f t="shared" si="35"/>
        <v>10.13888888888889</v>
      </c>
      <c r="BJ13" s="145">
        <f t="shared" si="35"/>
        <v>3.0869324473975635</v>
      </c>
      <c r="BK13" s="145">
        <f t="shared" si="35"/>
        <v>5.923344947735192</v>
      </c>
      <c r="BL13" s="145">
        <f t="shared" si="35"/>
        <v>6.131386861313868</v>
      </c>
      <c r="BM13" s="145">
        <f t="shared" si="35"/>
        <v>17.974435147583876</v>
      </c>
      <c r="BN13" s="145">
        <f t="shared" si="35"/>
        <v>10.199469391765746</v>
      </c>
      <c r="BO13" s="225">
        <f t="shared" si="35"/>
        <v>11.815193152123102</v>
      </c>
      <c r="BQ13" s="224" t="s">
        <v>215</v>
      </c>
      <c r="BR13" s="3">
        <v>2035</v>
      </c>
      <c r="BS13" s="3">
        <v>837</v>
      </c>
      <c r="BT13" s="3">
        <v>659</v>
      </c>
      <c r="BU13" s="68">
        <f t="shared" si="14"/>
        <v>3531</v>
      </c>
      <c r="BV13" s="103"/>
      <c r="BW13" s="224" t="s">
        <v>215</v>
      </c>
      <c r="BX13" s="16">
        <f>(BR13/BR26)*100</f>
        <v>1.9656518043427864</v>
      </c>
      <c r="BY13" s="16">
        <f>(BS13/BS26)*100</f>
        <v>3.72778693270387</v>
      </c>
      <c r="BZ13" s="16">
        <f>(BT13/BT26)*100</f>
        <v>14.60549645390071</v>
      </c>
      <c r="CA13" s="16">
        <f>(BU13/BU26)*100</f>
        <v>2.705892270083453</v>
      </c>
    </row>
    <row r="14" spans="1:79" ht="15">
      <c r="A14" s="224" t="s">
        <v>217</v>
      </c>
      <c r="B14" s="164">
        <v>4</v>
      </c>
      <c r="C14" s="164">
        <v>1560</v>
      </c>
      <c r="D14" s="164">
        <v>16189</v>
      </c>
      <c r="E14" s="164">
        <v>5243</v>
      </c>
      <c r="F14" s="164">
        <v>1786</v>
      </c>
      <c r="G14" s="68">
        <f t="shared" si="3"/>
        <v>24782</v>
      </c>
      <c r="I14" s="224" t="s">
        <v>217</v>
      </c>
      <c r="J14" s="28">
        <f aca="true" t="shared" si="36" ref="J14:O14">(B14/B25)*100</f>
        <v>0.007847907551649042</v>
      </c>
      <c r="K14" s="28">
        <f t="shared" si="36"/>
        <v>4.898574389248258</v>
      </c>
      <c r="L14" s="28">
        <f t="shared" si="36"/>
        <v>18.34884221741151</v>
      </c>
      <c r="M14" s="28">
        <f t="shared" si="36"/>
        <v>7.5718845226232245</v>
      </c>
      <c r="N14" s="28">
        <f t="shared" si="36"/>
        <v>2.9106435683903458</v>
      </c>
      <c r="O14" s="61">
        <f t="shared" si="36"/>
        <v>8.215535988967273</v>
      </c>
      <c r="Q14" s="224" t="s">
        <v>217</v>
      </c>
      <c r="R14" s="164">
        <v>5318</v>
      </c>
      <c r="S14" s="164">
        <v>5891</v>
      </c>
      <c r="T14" s="164">
        <v>1182</v>
      </c>
      <c r="U14" s="68">
        <f t="shared" si="5"/>
        <v>12391</v>
      </c>
      <c r="V14" s="103"/>
      <c r="W14" s="224" t="s">
        <v>217</v>
      </c>
      <c r="X14" s="164">
        <v>5318</v>
      </c>
      <c r="Y14" s="164">
        <v>5891</v>
      </c>
      <c r="Z14" s="164">
        <v>1182</v>
      </c>
      <c r="AA14" s="68">
        <f t="shared" si="6"/>
        <v>12391</v>
      </c>
      <c r="AC14" s="224" t="s">
        <v>217</v>
      </c>
      <c r="AD14" s="164">
        <v>5118</v>
      </c>
      <c r="AE14" s="164">
        <v>5480</v>
      </c>
      <c r="AF14" s="164">
        <v>1266</v>
      </c>
      <c r="AG14" s="164">
        <v>418</v>
      </c>
      <c r="AH14" s="164">
        <v>109</v>
      </c>
      <c r="AI14" s="68">
        <f t="shared" si="7"/>
        <v>12391</v>
      </c>
      <c r="AK14" s="224" t="s">
        <v>217</v>
      </c>
      <c r="AL14" s="28">
        <f aca="true" t="shared" si="37" ref="AL14:AQ14">(AD14/AD25)*100</f>
        <v>16.260524225575853</v>
      </c>
      <c r="AM14" s="28">
        <f t="shared" si="37"/>
        <v>11.841223881242032</v>
      </c>
      <c r="AN14" s="28">
        <f t="shared" si="37"/>
        <v>4.218734379686094</v>
      </c>
      <c r="AO14" s="28">
        <f t="shared" si="37"/>
        <v>2.8636021100226077</v>
      </c>
      <c r="AP14" s="28">
        <f t="shared" si="37"/>
        <v>1.3402188614287471</v>
      </c>
      <c r="AQ14" s="61">
        <f t="shared" si="37"/>
        <v>9.495528495781382</v>
      </c>
      <c r="AS14" s="224" t="s">
        <v>217</v>
      </c>
      <c r="AT14" s="3">
        <v>5759</v>
      </c>
      <c r="AU14" s="3">
        <v>70</v>
      </c>
      <c r="AV14" s="3">
        <v>57</v>
      </c>
      <c r="AW14" s="3">
        <v>58</v>
      </c>
      <c r="AX14" s="3">
        <v>107</v>
      </c>
      <c r="AY14" s="3">
        <v>12</v>
      </c>
      <c r="AZ14" s="3">
        <v>27</v>
      </c>
      <c r="BA14" s="3">
        <v>5483</v>
      </c>
      <c r="BB14" s="3">
        <v>818</v>
      </c>
      <c r="BC14" s="68">
        <f t="shared" si="9"/>
        <v>12391</v>
      </c>
      <c r="BE14" s="224" t="s">
        <v>217</v>
      </c>
      <c r="BF14" s="28">
        <f>(AT14/AT25)*100</f>
        <v>8.071252382554098</v>
      </c>
      <c r="BG14" s="28">
        <f aca="true" t="shared" si="38" ref="BG14:BO14">(AU14/AU25)*100</f>
        <v>6.39853747714808</v>
      </c>
      <c r="BH14" s="28">
        <f t="shared" si="38"/>
        <v>2.5187803800265134</v>
      </c>
      <c r="BI14" s="28">
        <f t="shared" si="38"/>
        <v>8.055555555555555</v>
      </c>
      <c r="BJ14" s="28">
        <f t="shared" si="38"/>
        <v>1.481173864894795</v>
      </c>
      <c r="BK14" s="28">
        <f t="shared" si="38"/>
        <v>4.181184668989547</v>
      </c>
      <c r="BL14" s="28">
        <f t="shared" si="38"/>
        <v>3.9416058394160585</v>
      </c>
      <c r="BM14" s="28">
        <f t="shared" si="38"/>
        <v>14.943719168188386</v>
      </c>
      <c r="BN14" s="28">
        <f t="shared" si="38"/>
        <v>8.037732141102486</v>
      </c>
      <c r="BO14" s="61">
        <f t="shared" si="38"/>
        <v>9.495528495781382</v>
      </c>
      <c r="BQ14" s="138" t="s">
        <v>216</v>
      </c>
      <c r="BR14" s="139">
        <v>14113</v>
      </c>
      <c r="BS14" s="139">
        <v>1057</v>
      </c>
      <c r="BT14" s="139">
        <v>248</v>
      </c>
      <c r="BU14" s="174">
        <f t="shared" si="14"/>
        <v>15418</v>
      </c>
      <c r="BV14" s="103"/>
      <c r="BW14" s="138" t="s">
        <v>216</v>
      </c>
      <c r="BX14" s="145">
        <f>(BR14/BR26)*100</f>
        <v>13.632060891739433</v>
      </c>
      <c r="BY14" s="145">
        <f>(BS14/BS26)*100</f>
        <v>4.707611455039416</v>
      </c>
      <c r="BZ14" s="145">
        <f>(BT14/BT26)*100</f>
        <v>5.49645390070922</v>
      </c>
      <c r="CA14" s="145">
        <f>(BU14/BU26)*100</f>
        <v>11.815193152123102</v>
      </c>
    </row>
    <row r="15" spans="1:79" ht="15">
      <c r="A15" s="224" t="s">
        <v>218</v>
      </c>
      <c r="B15" s="164">
        <v>4196</v>
      </c>
      <c r="C15" s="164">
        <v>769</v>
      </c>
      <c r="D15" s="164">
        <v>1576</v>
      </c>
      <c r="E15" s="164">
        <v>3156</v>
      </c>
      <c r="F15" s="164">
        <v>578</v>
      </c>
      <c r="G15" s="68">
        <f t="shared" si="3"/>
        <v>10275</v>
      </c>
      <c r="I15" s="224" t="s">
        <v>218</v>
      </c>
      <c r="J15" s="28">
        <f aca="true" t="shared" si="39" ref="J15:O15">(B15/B25)*100</f>
        <v>8.232455021679845</v>
      </c>
      <c r="K15" s="28">
        <f t="shared" si="39"/>
        <v>2.4147459649563525</v>
      </c>
      <c r="L15" s="28">
        <f t="shared" si="39"/>
        <v>1.7862607532670665</v>
      </c>
      <c r="M15" s="28">
        <f t="shared" si="39"/>
        <v>4.557861444478142</v>
      </c>
      <c r="N15" s="28">
        <f t="shared" si="39"/>
        <v>0.9419663955932921</v>
      </c>
      <c r="O15" s="61">
        <f t="shared" si="39"/>
        <v>3.4062881239060094</v>
      </c>
      <c r="Q15" s="224" t="s">
        <v>218</v>
      </c>
      <c r="R15" s="164">
        <v>775</v>
      </c>
      <c r="S15" s="164">
        <v>1526</v>
      </c>
      <c r="T15" s="164">
        <v>429</v>
      </c>
      <c r="U15" s="68">
        <f t="shared" si="5"/>
        <v>2730</v>
      </c>
      <c r="V15" s="103"/>
      <c r="W15" s="224" t="s">
        <v>218</v>
      </c>
      <c r="X15" s="164">
        <v>775</v>
      </c>
      <c r="Y15" s="164">
        <v>1526</v>
      </c>
      <c r="Z15" s="164">
        <v>429</v>
      </c>
      <c r="AA15" s="68">
        <f t="shared" si="6"/>
        <v>2730</v>
      </c>
      <c r="AC15" s="224" t="s">
        <v>218</v>
      </c>
      <c r="AD15" s="164">
        <v>261</v>
      </c>
      <c r="AE15" s="164">
        <v>1152</v>
      </c>
      <c r="AF15" s="164">
        <v>746</v>
      </c>
      <c r="AG15" s="164">
        <v>379</v>
      </c>
      <c r="AH15" s="164">
        <v>192</v>
      </c>
      <c r="AI15" s="68">
        <f t="shared" si="7"/>
        <v>2730</v>
      </c>
      <c r="AK15" s="224" t="s">
        <v>218</v>
      </c>
      <c r="AL15" s="28">
        <f aca="true" t="shared" si="40" ref="AL15:AQ15">(AD15/AD25)*100</f>
        <v>0.82922954725973</v>
      </c>
      <c r="AM15" s="28">
        <f t="shared" si="40"/>
        <v>2.4892499837939455</v>
      </c>
      <c r="AN15" s="28">
        <f t="shared" si="40"/>
        <v>2.485920890399547</v>
      </c>
      <c r="AO15" s="28">
        <f t="shared" si="40"/>
        <v>2.5964239227238473</v>
      </c>
      <c r="AP15" s="28">
        <f t="shared" si="40"/>
        <v>2.3607524898561416</v>
      </c>
      <c r="AQ15" s="61">
        <f t="shared" si="40"/>
        <v>2.092066241101055</v>
      </c>
      <c r="AS15" s="224" t="s">
        <v>218</v>
      </c>
      <c r="AT15" s="3">
        <v>1337</v>
      </c>
      <c r="AU15" s="3">
        <v>13</v>
      </c>
      <c r="AV15" s="3">
        <v>21</v>
      </c>
      <c r="AW15" s="3">
        <v>15</v>
      </c>
      <c r="AX15" s="3">
        <v>105</v>
      </c>
      <c r="AY15" s="3">
        <v>4</v>
      </c>
      <c r="AZ15" s="3">
        <v>14</v>
      </c>
      <c r="BA15" s="3">
        <v>1027</v>
      </c>
      <c r="BB15" s="3">
        <v>194</v>
      </c>
      <c r="BC15" s="68">
        <f t="shared" si="9"/>
        <v>2730</v>
      </c>
      <c r="BE15" s="224" t="s">
        <v>218</v>
      </c>
      <c r="BF15" s="28">
        <f>(AT15/AT25)*100</f>
        <v>1.8738087229510036</v>
      </c>
      <c r="BG15" s="28">
        <f aca="true" t="shared" si="41" ref="BG15:BO15">(AU15/AU25)*100</f>
        <v>1.1882998171846435</v>
      </c>
      <c r="BH15" s="28">
        <f t="shared" si="41"/>
        <v>0.9279717189571366</v>
      </c>
      <c r="BI15" s="28">
        <f t="shared" si="41"/>
        <v>2.083333333333333</v>
      </c>
      <c r="BJ15" s="28">
        <f t="shared" si="41"/>
        <v>1.4534883720930232</v>
      </c>
      <c r="BK15" s="28">
        <f t="shared" si="41"/>
        <v>1.3937282229965158</v>
      </c>
      <c r="BL15" s="28">
        <f t="shared" si="41"/>
        <v>2.0437956204379564</v>
      </c>
      <c r="BM15" s="28">
        <f t="shared" si="41"/>
        <v>2.799051538524434</v>
      </c>
      <c r="BN15" s="28">
        <f t="shared" si="41"/>
        <v>1.9062592119485113</v>
      </c>
      <c r="BO15" s="61">
        <f t="shared" si="41"/>
        <v>2.092066241101055</v>
      </c>
      <c r="BQ15" s="224" t="s">
        <v>217</v>
      </c>
      <c r="BR15" s="3">
        <v>11623</v>
      </c>
      <c r="BS15" s="3">
        <v>642</v>
      </c>
      <c r="BT15" s="3">
        <v>126</v>
      </c>
      <c r="BU15" s="68">
        <f t="shared" si="14"/>
        <v>12391</v>
      </c>
      <c r="BV15" s="103"/>
      <c r="BW15" s="224" t="s">
        <v>217</v>
      </c>
      <c r="BX15" s="16">
        <f>(BR15/BR26)*100</f>
        <v>11.226914457924426</v>
      </c>
      <c r="BY15" s="16">
        <f>(BS15/BS26)*100</f>
        <v>2.8593061060882734</v>
      </c>
      <c r="BZ15" s="16">
        <f>(BT15/BT26)*100</f>
        <v>2.7925531914893615</v>
      </c>
      <c r="CA15" s="16">
        <f>(BU15/BU26)*100</f>
        <v>9.495528495781382</v>
      </c>
    </row>
    <row r="16" spans="1:79" ht="15">
      <c r="A16" s="224" t="s">
        <v>219</v>
      </c>
      <c r="B16" s="164">
        <v>0</v>
      </c>
      <c r="C16" s="164">
        <v>230</v>
      </c>
      <c r="D16" s="164">
        <v>142</v>
      </c>
      <c r="E16" s="164">
        <v>203</v>
      </c>
      <c r="F16" s="164">
        <v>420</v>
      </c>
      <c r="G16" s="68">
        <f t="shared" si="3"/>
        <v>995</v>
      </c>
      <c r="I16" s="224" t="s">
        <v>219</v>
      </c>
      <c r="J16" s="28">
        <f aca="true" t="shared" si="42" ref="J16:O16">(B16/B25)*100</f>
        <v>0</v>
      </c>
      <c r="K16" s="28">
        <f t="shared" si="42"/>
        <v>0.72222571123532</v>
      </c>
      <c r="L16" s="28">
        <f t="shared" si="42"/>
        <v>0.1609448140634032</v>
      </c>
      <c r="M16" s="28">
        <f t="shared" si="42"/>
        <v>0.2931704287798045</v>
      </c>
      <c r="N16" s="28">
        <f t="shared" si="42"/>
        <v>0.6844738514691743</v>
      </c>
      <c r="O16" s="61">
        <f t="shared" si="42"/>
        <v>0.3298546650400467</v>
      </c>
      <c r="Q16" s="224" t="s">
        <v>219</v>
      </c>
      <c r="R16" s="164">
        <v>71</v>
      </c>
      <c r="S16" s="164">
        <v>127</v>
      </c>
      <c r="T16" s="164">
        <v>99</v>
      </c>
      <c r="U16" s="68">
        <f t="shared" si="5"/>
        <v>297</v>
      </c>
      <c r="V16" s="103"/>
      <c r="W16" s="224" t="s">
        <v>219</v>
      </c>
      <c r="X16" s="164">
        <v>71</v>
      </c>
      <c r="Y16" s="164">
        <v>127</v>
      </c>
      <c r="Z16" s="164">
        <v>99</v>
      </c>
      <c r="AA16" s="68">
        <f t="shared" si="6"/>
        <v>297</v>
      </c>
      <c r="AC16" s="224" t="s">
        <v>219</v>
      </c>
      <c r="AD16" s="164">
        <v>12</v>
      </c>
      <c r="AE16" s="164">
        <v>92</v>
      </c>
      <c r="AF16" s="164">
        <v>128</v>
      </c>
      <c r="AG16" s="164">
        <v>42</v>
      </c>
      <c r="AH16" s="164">
        <v>23</v>
      </c>
      <c r="AI16" s="68">
        <f t="shared" si="7"/>
        <v>297</v>
      </c>
      <c r="AK16" s="224" t="s">
        <v>219</v>
      </c>
      <c r="AL16" s="28">
        <f aca="true" t="shared" si="43" ref="AL16:AQ16">(AD16/AD25)*100</f>
        <v>0.03812549642573471</v>
      </c>
      <c r="AM16" s="28">
        <f t="shared" si="43"/>
        <v>0.19879426953909982</v>
      </c>
      <c r="AN16" s="28">
        <f t="shared" si="43"/>
        <v>0.4265387050551501</v>
      </c>
      <c r="AO16" s="28">
        <f t="shared" si="43"/>
        <v>0.2877303555525108</v>
      </c>
      <c r="AP16" s="28">
        <f t="shared" si="43"/>
        <v>0.2827984753473503</v>
      </c>
      <c r="AQ16" s="61">
        <f t="shared" si="43"/>
        <v>0.22759841524066424</v>
      </c>
      <c r="AS16" s="224" t="s">
        <v>219</v>
      </c>
      <c r="AT16" s="3">
        <v>167</v>
      </c>
      <c r="AU16" s="3">
        <v>6</v>
      </c>
      <c r="AV16" s="3">
        <v>0</v>
      </c>
      <c r="AW16" s="3">
        <v>0</v>
      </c>
      <c r="AX16" s="3">
        <v>11</v>
      </c>
      <c r="AY16" s="3">
        <v>1</v>
      </c>
      <c r="AZ16" s="3">
        <v>1</v>
      </c>
      <c r="BA16" s="3">
        <v>85</v>
      </c>
      <c r="BB16" s="3">
        <v>26</v>
      </c>
      <c r="BC16" s="68">
        <f t="shared" si="9"/>
        <v>297</v>
      </c>
      <c r="BE16" s="224" t="s">
        <v>219</v>
      </c>
      <c r="BF16" s="28">
        <f>(AT16/AT25)*100</f>
        <v>0.23405090256755243</v>
      </c>
      <c r="BG16" s="28">
        <f aca="true" t="shared" si="44" ref="BG16:BO16">(AU16/AU25)*100</f>
        <v>0.5484460694698354</v>
      </c>
      <c r="BH16" s="28">
        <f t="shared" si="44"/>
        <v>0</v>
      </c>
      <c r="BI16" s="28">
        <f t="shared" si="44"/>
        <v>0</v>
      </c>
      <c r="BJ16" s="28">
        <f t="shared" si="44"/>
        <v>0.1522702104097453</v>
      </c>
      <c r="BK16" s="28">
        <f t="shared" si="44"/>
        <v>0.34843205574912894</v>
      </c>
      <c r="BL16" s="28">
        <f t="shared" si="44"/>
        <v>0.145985401459854</v>
      </c>
      <c r="BM16" s="28">
        <f t="shared" si="44"/>
        <v>0.23166444087105828</v>
      </c>
      <c r="BN16" s="28">
        <f t="shared" si="44"/>
        <v>0.25547803871474895</v>
      </c>
      <c r="BO16" s="61">
        <f t="shared" si="44"/>
        <v>0.22759841524066424</v>
      </c>
      <c r="BQ16" s="224" t="s">
        <v>218</v>
      </c>
      <c r="BR16" s="3">
        <v>2310</v>
      </c>
      <c r="BS16" s="3">
        <v>339</v>
      </c>
      <c r="BT16" s="3">
        <v>81</v>
      </c>
      <c r="BU16" s="68">
        <f t="shared" si="14"/>
        <v>2730</v>
      </c>
      <c r="BV16" s="103"/>
      <c r="BW16" s="224" t="s">
        <v>218</v>
      </c>
      <c r="BX16" s="16">
        <f>(BR16/BR26)*100</f>
        <v>2.231280426551271</v>
      </c>
      <c r="BY16" s="16">
        <f>(BS16/BS26)*100</f>
        <v>1.5098205139624994</v>
      </c>
      <c r="BZ16" s="16">
        <f>(BT16/BT26)*100</f>
        <v>1.795212765957447</v>
      </c>
      <c r="CA16" s="16">
        <f>(BU16/BU26)*100</f>
        <v>2.092066241101055</v>
      </c>
    </row>
    <row r="17" spans="1:79" ht="15">
      <c r="A17" s="138" t="s">
        <v>220</v>
      </c>
      <c r="B17" s="139">
        <v>11149</v>
      </c>
      <c r="C17" s="139">
        <v>5738</v>
      </c>
      <c r="D17" s="139">
        <v>3817</v>
      </c>
      <c r="E17" s="139">
        <v>6369</v>
      </c>
      <c r="F17" s="139">
        <v>5359</v>
      </c>
      <c r="G17" s="174">
        <f t="shared" si="3"/>
        <v>32432</v>
      </c>
      <c r="I17" s="138" t="s">
        <v>220</v>
      </c>
      <c r="J17" s="145">
        <f aca="true" t="shared" si="45" ref="J17:O17">(B17/B25)*100</f>
        <v>21.874080323333793</v>
      </c>
      <c r="K17" s="145">
        <f t="shared" si="45"/>
        <v>18.017961439427243</v>
      </c>
      <c r="L17" s="145">
        <f t="shared" si="45"/>
        <v>4.32624193859162</v>
      </c>
      <c r="M17" s="145">
        <f t="shared" si="45"/>
        <v>9.198041679303323</v>
      </c>
      <c r="N17" s="145">
        <f t="shared" si="45"/>
        <v>8.733560404817393</v>
      </c>
      <c r="O17" s="225">
        <f t="shared" si="45"/>
        <v>10.751604519174666</v>
      </c>
      <c r="Q17" s="138" t="s">
        <v>220</v>
      </c>
      <c r="R17" s="139">
        <v>7141</v>
      </c>
      <c r="S17" s="139">
        <v>4525</v>
      </c>
      <c r="T17" s="139">
        <v>672</v>
      </c>
      <c r="U17" s="174">
        <f t="shared" si="5"/>
        <v>12338</v>
      </c>
      <c r="V17" s="103"/>
      <c r="W17" s="138" t="s">
        <v>220</v>
      </c>
      <c r="X17" s="139">
        <v>7141</v>
      </c>
      <c r="Y17" s="139">
        <v>4525</v>
      </c>
      <c r="Z17" s="139">
        <v>672</v>
      </c>
      <c r="AA17" s="174">
        <f t="shared" si="6"/>
        <v>12338</v>
      </c>
      <c r="AC17" s="138" t="s">
        <v>220</v>
      </c>
      <c r="AD17" s="139">
        <v>1296</v>
      </c>
      <c r="AE17" s="139">
        <v>5687</v>
      </c>
      <c r="AF17" s="139">
        <v>3819</v>
      </c>
      <c r="AG17" s="139">
        <v>1136</v>
      </c>
      <c r="AH17" s="139">
        <v>400</v>
      </c>
      <c r="AI17" s="174">
        <f t="shared" si="7"/>
        <v>12338</v>
      </c>
      <c r="AK17" s="138" t="s">
        <v>220</v>
      </c>
      <c r="AL17" s="145">
        <f aca="true" t="shared" si="46" ref="AL17:AQ17">(AD17/AD25)*100</f>
        <v>4.117553613979349</v>
      </c>
      <c r="AM17" s="145">
        <f t="shared" si="46"/>
        <v>12.288510987705006</v>
      </c>
      <c r="AN17" s="145">
        <f t="shared" si="46"/>
        <v>12.726182145356393</v>
      </c>
      <c r="AO17" s="145">
        <f t="shared" si="46"/>
        <v>7.782421045420292</v>
      </c>
      <c r="AP17" s="145">
        <f t="shared" si="46"/>
        <v>4.9182343538669615</v>
      </c>
      <c r="AQ17" s="225">
        <f t="shared" si="46"/>
        <v>9.454913290368065</v>
      </c>
      <c r="AS17" s="138" t="s">
        <v>220</v>
      </c>
      <c r="AT17" s="139">
        <v>7146</v>
      </c>
      <c r="AU17" s="139">
        <v>88</v>
      </c>
      <c r="AV17" s="139">
        <v>185</v>
      </c>
      <c r="AW17" s="139">
        <v>41</v>
      </c>
      <c r="AX17" s="139">
        <v>1271</v>
      </c>
      <c r="AY17" s="139">
        <v>23</v>
      </c>
      <c r="AZ17" s="139">
        <v>69</v>
      </c>
      <c r="BA17" s="139">
        <v>2578</v>
      </c>
      <c r="BB17" s="139">
        <v>937</v>
      </c>
      <c r="BC17" s="174">
        <f t="shared" si="9"/>
        <v>12338</v>
      </c>
      <c r="BE17" s="138" t="s">
        <v>220</v>
      </c>
      <c r="BF17" s="145">
        <f>(AT17/AT25)*100</f>
        <v>10.01513622603431</v>
      </c>
      <c r="BG17" s="145">
        <f aca="true" t="shared" si="47" ref="BG17:BO17">(AU17/AU25)*100</f>
        <v>8.043875685557587</v>
      </c>
      <c r="BH17" s="145">
        <f t="shared" si="47"/>
        <v>8.17498895271763</v>
      </c>
      <c r="BI17" s="145">
        <f t="shared" si="47"/>
        <v>5.694444444444445</v>
      </c>
      <c r="BJ17" s="145">
        <f t="shared" si="47"/>
        <v>17.594130675526024</v>
      </c>
      <c r="BK17" s="145">
        <f t="shared" si="47"/>
        <v>8.013937282229964</v>
      </c>
      <c r="BL17" s="145">
        <f t="shared" si="47"/>
        <v>10.072992700729927</v>
      </c>
      <c r="BM17" s="145">
        <f t="shared" si="47"/>
        <v>7.026246218418686</v>
      </c>
      <c r="BN17" s="145">
        <f t="shared" si="47"/>
        <v>9.207035472143067</v>
      </c>
      <c r="BO17" s="225">
        <f t="shared" si="47"/>
        <v>9.454913290368065</v>
      </c>
      <c r="BQ17" s="224" t="s">
        <v>219</v>
      </c>
      <c r="BR17" s="3">
        <v>180</v>
      </c>
      <c r="BS17" s="3">
        <v>76</v>
      </c>
      <c r="BT17" s="3">
        <v>41</v>
      </c>
      <c r="BU17" s="68">
        <f t="shared" si="14"/>
        <v>297</v>
      </c>
      <c r="BV17" s="103"/>
      <c r="BW17" s="224" t="s">
        <v>219</v>
      </c>
      <c r="BX17" s="16">
        <f>(BR17/BR26)*100</f>
        <v>0.1738660072637354</v>
      </c>
      <c r="BY17" s="16">
        <f>(BS17/BS26)*100</f>
        <v>0.33848483498864296</v>
      </c>
      <c r="BZ17" s="16">
        <f>(BT17/BT26)*100</f>
        <v>0.9086879432624113</v>
      </c>
      <c r="CA17" s="16">
        <f>(BU17/BU26)*100</f>
        <v>0.22759841524066424</v>
      </c>
    </row>
    <row r="18" spans="1:79" ht="15">
      <c r="A18" s="224" t="s">
        <v>221</v>
      </c>
      <c r="B18" s="164">
        <v>11149</v>
      </c>
      <c r="C18" s="164">
        <v>3856</v>
      </c>
      <c r="D18" s="164">
        <v>2141</v>
      </c>
      <c r="E18" s="164">
        <v>4244</v>
      </c>
      <c r="F18" s="164">
        <v>1020</v>
      </c>
      <c r="G18" s="68">
        <f t="shared" si="3"/>
        <v>22410</v>
      </c>
      <c r="I18" s="224" t="s">
        <v>221</v>
      </c>
      <c r="J18" s="28">
        <f aca="true" t="shared" si="48" ref="J18:O18">(B18/B25)*100</f>
        <v>21.874080323333793</v>
      </c>
      <c r="K18" s="28">
        <f t="shared" si="48"/>
        <v>12.108271054449538</v>
      </c>
      <c r="L18" s="28">
        <f t="shared" si="48"/>
        <v>2.426639766970044</v>
      </c>
      <c r="M18" s="28">
        <f t="shared" si="48"/>
        <v>6.129139407593547</v>
      </c>
      <c r="N18" s="28">
        <f t="shared" si="48"/>
        <v>1.6622936392822802</v>
      </c>
      <c r="O18" s="61">
        <f t="shared" si="48"/>
        <v>7.429188988489896</v>
      </c>
      <c r="Q18" s="224" t="s">
        <v>221</v>
      </c>
      <c r="R18" s="164">
        <v>4906</v>
      </c>
      <c r="S18" s="164">
        <v>2775</v>
      </c>
      <c r="T18" s="164">
        <v>228</v>
      </c>
      <c r="U18" s="68">
        <f t="shared" si="5"/>
        <v>7909</v>
      </c>
      <c r="V18" s="103"/>
      <c r="W18" s="224" t="s">
        <v>221</v>
      </c>
      <c r="X18" s="164">
        <v>4906</v>
      </c>
      <c r="Y18" s="164">
        <v>2775</v>
      </c>
      <c r="Z18" s="164">
        <v>228</v>
      </c>
      <c r="AA18" s="68">
        <f t="shared" si="6"/>
        <v>7909</v>
      </c>
      <c r="AC18" s="224" t="s">
        <v>221</v>
      </c>
      <c r="AD18" s="164">
        <v>971</v>
      </c>
      <c r="AE18" s="164">
        <v>4055</v>
      </c>
      <c r="AF18" s="164">
        <v>2079</v>
      </c>
      <c r="AG18" s="164">
        <v>569</v>
      </c>
      <c r="AH18" s="164">
        <v>235</v>
      </c>
      <c r="AI18" s="68">
        <f t="shared" si="7"/>
        <v>7909</v>
      </c>
      <c r="AK18" s="224" t="s">
        <v>221</v>
      </c>
      <c r="AL18" s="28">
        <f aca="true" t="shared" si="49" ref="AL18:AQ18">(AD18/AD25)*100</f>
        <v>3.084988085782367</v>
      </c>
      <c r="AM18" s="28">
        <f t="shared" si="49"/>
        <v>8.762073510663585</v>
      </c>
      <c r="AN18" s="28">
        <f t="shared" si="49"/>
        <v>6.927921623512947</v>
      </c>
      <c r="AO18" s="28">
        <f t="shared" si="49"/>
        <v>3.8980612454613963</v>
      </c>
      <c r="AP18" s="28">
        <f t="shared" si="49"/>
        <v>2.88946268289684</v>
      </c>
      <c r="AQ18" s="61">
        <f t="shared" si="49"/>
        <v>6.060861502149541</v>
      </c>
      <c r="AS18" s="224" t="s">
        <v>221</v>
      </c>
      <c r="AT18" s="3">
        <v>4264</v>
      </c>
      <c r="AU18" s="3">
        <v>53</v>
      </c>
      <c r="AV18" s="3">
        <v>65</v>
      </c>
      <c r="AW18" s="3">
        <v>26</v>
      </c>
      <c r="AX18" s="3">
        <v>984</v>
      </c>
      <c r="AY18" s="3">
        <v>13</v>
      </c>
      <c r="AZ18" s="3">
        <v>39</v>
      </c>
      <c r="BA18" s="3">
        <v>1931</v>
      </c>
      <c r="BB18" s="3">
        <v>534</v>
      </c>
      <c r="BC18" s="68">
        <f t="shared" si="9"/>
        <v>7909</v>
      </c>
      <c r="BE18" s="224" t="s">
        <v>221</v>
      </c>
      <c r="BF18" s="28">
        <f>(AT18/AT25)*100</f>
        <v>5.976006278730799</v>
      </c>
      <c r="BG18" s="28">
        <f aca="true" t="shared" si="50" ref="BG18:BO18">(AU18/AU25)*100</f>
        <v>4.844606946983546</v>
      </c>
      <c r="BH18" s="28">
        <f t="shared" si="50"/>
        <v>2.8722934158197084</v>
      </c>
      <c r="BI18" s="28">
        <f t="shared" si="50"/>
        <v>3.6111111111111107</v>
      </c>
      <c r="BJ18" s="28">
        <f t="shared" si="50"/>
        <v>13.621262458471762</v>
      </c>
      <c r="BK18" s="28">
        <f t="shared" si="50"/>
        <v>4.529616724738676</v>
      </c>
      <c r="BL18" s="28">
        <f t="shared" si="50"/>
        <v>5.693430656934306</v>
      </c>
      <c r="BM18" s="28">
        <f t="shared" si="50"/>
        <v>5.262871003788395</v>
      </c>
      <c r="BN18" s="28">
        <f t="shared" si="50"/>
        <v>5.247125872064459</v>
      </c>
      <c r="BO18" s="61">
        <f t="shared" si="50"/>
        <v>6.060861502149541</v>
      </c>
      <c r="BQ18" s="138" t="s">
        <v>220</v>
      </c>
      <c r="BR18" s="139">
        <v>8288</v>
      </c>
      <c r="BS18" s="139">
        <v>3273</v>
      </c>
      <c r="BT18" s="139">
        <v>777</v>
      </c>
      <c r="BU18" s="174">
        <f t="shared" si="14"/>
        <v>12338</v>
      </c>
      <c r="BV18" s="103"/>
      <c r="BW18" s="138" t="s">
        <v>220</v>
      </c>
      <c r="BX18" s="145">
        <f>(BR18/BR26)*100</f>
        <v>8.00556371223244</v>
      </c>
      <c r="BY18" s="145">
        <f>(BS18/BS26)*100</f>
        <v>14.577116643655636</v>
      </c>
      <c r="BZ18" s="145">
        <f>(BT18/BT26)*100</f>
        <v>17.220744680851062</v>
      </c>
      <c r="CA18" s="145">
        <f>(BU18/BU26)*100</f>
        <v>9.454913290368065</v>
      </c>
    </row>
    <row r="19" spans="1:79" ht="15">
      <c r="A19" s="224" t="s">
        <v>222</v>
      </c>
      <c r="B19" s="164">
        <v>0</v>
      </c>
      <c r="C19" s="164">
        <v>1882</v>
      </c>
      <c r="D19" s="164">
        <v>1676</v>
      </c>
      <c r="E19" s="164">
        <v>2125</v>
      </c>
      <c r="F19" s="164">
        <v>4339</v>
      </c>
      <c r="G19" s="68">
        <f t="shared" si="3"/>
        <v>10022</v>
      </c>
      <c r="I19" s="224" t="s">
        <v>222</v>
      </c>
      <c r="J19" s="28">
        <f aca="true" t="shared" si="51" ref="J19:O19">(B19/B25)*100</f>
        <v>0</v>
      </c>
      <c r="K19" s="28">
        <f t="shared" si="51"/>
        <v>5.909690384977705</v>
      </c>
      <c r="L19" s="28">
        <f t="shared" si="51"/>
        <v>1.8996021716215754</v>
      </c>
      <c r="M19" s="28">
        <f t="shared" si="51"/>
        <v>3.0689022717097756</v>
      </c>
      <c r="N19" s="28">
        <f t="shared" si="51"/>
        <v>7.071266765535111</v>
      </c>
      <c r="O19" s="61">
        <f t="shared" si="51"/>
        <v>3.322415530684772</v>
      </c>
      <c r="Q19" s="224" t="s">
        <v>222</v>
      </c>
      <c r="R19" s="164">
        <v>2235</v>
      </c>
      <c r="S19" s="164">
        <v>1750</v>
      </c>
      <c r="T19" s="164">
        <v>444</v>
      </c>
      <c r="U19" s="68">
        <f t="shared" si="5"/>
        <v>4429</v>
      </c>
      <c r="V19" s="103"/>
      <c r="W19" s="224" t="s">
        <v>222</v>
      </c>
      <c r="X19" s="164">
        <v>2235</v>
      </c>
      <c r="Y19" s="164">
        <v>1750</v>
      </c>
      <c r="Z19" s="164">
        <v>444</v>
      </c>
      <c r="AA19" s="68">
        <f t="shared" si="6"/>
        <v>4429</v>
      </c>
      <c r="AC19" s="224" t="s">
        <v>222</v>
      </c>
      <c r="AD19" s="164">
        <v>325</v>
      </c>
      <c r="AE19" s="164">
        <v>1632</v>
      </c>
      <c r="AF19" s="164">
        <v>1740</v>
      </c>
      <c r="AG19" s="164">
        <v>567</v>
      </c>
      <c r="AH19" s="164">
        <v>165</v>
      </c>
      <c r="AI19" s="68">
        <f t="shared" si="7"/>
        <v>4429</v>
      </c>
      <c r="AK19" s="224" t="s">
        <v>222</v>
      </c>
      <c r="AL19" s="28">
        <f aca="true" t="shared" si="52" ref="AL19:AQ19">(AD19/AD25)*100</f>
        <v>1.0325655281969817</v>
      </c>
      <c r="AM19" s="28">
        <f t="shared" si="52"/>
        <v>3.526437477041423</v>
      </c>
      <c r="AN19" s="28">
        <f t="shared" si="52"/>
        <v>5.7982605218434475</v>
      </c>
      <c r="AO19" s="28">
        <f t="shared" si="52"/>
        <v>3.8843597999588955</v>
      </c>
      <c r="AP19" s="28">
        <f t="shared" si="52"/>
        <v>2.028771670970122</v>
      </c>
      <c r="AQ19" s="61">
        <f t="shared" si="52"/>
        <v>3.3940517882185253</v>
      </c>
      <c r="AS19" s="224" t="s">
        <v>222</v>
      </c>
      <c r="AT19" s="3">
        <v>2882</v>
      </c>
      <c r="AU19" s="3">
        <v>35</v>
      </c>
      <c r="AV19" s="3">
        <v>120</v>
      </c>
      <c r="AW19" s="3">
        <v>15</v>
      </c>
      <c r="AX19" s="3">
        <v>287</v>
      </c>
      <c r="AY19" s="3">
        <v>10</v>
      </c>
      <c r="AZ19" s="3">
        <v>30</v>
      </c>
      <c r="BA19" s="3">
        <v>647</v>
      </c>
      <c r="BB19" s="3">
        <v>403</v>
      </c>
      <c r="BC19" s="68">
        <f t="shared" si="9"/>
        <v>4429</v>
      </c>
      <c r="BE19" s="224" t="s">
        <v>222</v>
      </c>
      <c r="BF19" s="28">
        <f>(AT19/AT25)*100</f>
        <v>4.039129947303509</v>
      </c>
      <c r="BG19" s="28">
        <f aca="true" t="shared" si="53" ref="BG19:BO19">(AU19/AU25)*100</f>
        <v>3.19926873857404</v>
      </c>
      <c r="BH19" s="28">
        <f t="shared" si="53"/>
        <v>5.302695536897923</v>
      </c>
      <c r="BI19" s="28">
        <f t="shared" si="53"/>
        <v>2.083333333333333</v>
      </c>
      <c r="BJ19" s="28">
        <f t="shared" si="53"/>
        <v>3.9728682170542635</v>
      </c>
      <c r="BK19" s="28">
        <f t="shared" si="53"/>
        <v>3.484320557491289</v>
      </c>
      <c r="BL19" s="28">
        <f t="shared" si="53"/>
        <v>4.37956204379562</v>
      </c>
      <c r="BM19" s="28">
        <f t="shared" si="53"/>
        <v>1.7633752146302906</v>
      </c>
      <c r="BN19" s="28">
        <f t="shared" si="53"/>
        <v>3.9599096000786087</v>
      </c>
      <c r="BO19" s="61">
        <f t="shared" si="53"/>
        <v>3.3940517882185253</v>
      </c>
      <c r="BQ19" s="224" t="s">
        <v>221</v>
      </c>
      <c r="BR19" s="3">
        <v>6063</v>
      </c>
      <c r="BS19" s="3">
        <v>1539</v>
      </c>
      <c r="BT19" s="3">
        <v>307</v>
      </c>
      <c r="BU19" s="68">
        <f t="shared" si="14"/>
        <v>7909</v>
      </c>
      <c r="BV19" s="103"/>
      <c r="BW19" s="224" t="s">
        <v>221</v>
      </c>
      <c r="BX19" s="16">
        <f>(BR19/BR26)*100</f>
        <v>5.856386678000155</v>
      </c>
      <c r="BY19" s="16">
        <f>(BS19/BS26)*100</f>
        <v>6.854317908520019</v>
      </c>
      <c r="BZ19" s="16">
        <f>(BT19/BT26)*100</f>
        <v>6.804078014184397</v>
      </c>
      <c r="CA19" s="16">
        <f>(BU19/BU26)*100</f>
        <v>6.060861502149541</v>
      </c>
    </row>
    <row r="20" spans="1:79" ht="15">
      <c r="A20" s="24" t="s">
        <v>223</v>
      </c>
      <c r="B20" s="25">
        <v>6291</v>
      </c>
      <c r="C20" s="25">
        <v>15483</v>
      </c>
      <c r="D20" s="25">
        <v>39525</v>
      </c>
      <c r="E20" s="25">
        <v>11917</v>
      </c>
      <c r="F20" s="25">
        <v>8432</v>
      </c>
      <c r="G20" s="69">
        <f t="shared" si="3"/>
        <v>81648</v>
      </c>
      <c r="I20" s="24" t="s">
        <v>223</v>
      </c>
      <c r="J20" s="27">
        <f aca="true" t="shared" si="54" ref="J20:O20">(B20/B25)*100</f>
        <v>12.34279660185603</v>
      </c>
      <c r="K20" s="27">
        <f t="shared" si="54"/>
        <v>48.61835081328895</v>
      </c>
      <c r="L20" s="27">
        <f t="shared" si="54"/>
        <v>44.79819560461979</v>
      </c>
      <c r="M20" s="27">
        <f t="shared" si="54"/>
        <v>17.210403939748424</v>
      </c>
      <c r="N20" s="27">
        <f t="shared" si="54"/>
        <v>13.741627418066852</v>
      </c>
      <c r="O20" s="59">
        <f t="shared" si="54"/>
        <v>27.06731024240174</v>
      </c>
      <c r="Q20" s="24" t="s">
        <v>223</v>
      </c>
      <c r="R20" s="25">
        <v>12445</v>
      </c>
      <c r="S20" s="25">
        <v>9152</v>
      </c>
      <c r="T20" s="25">
        <v>3774</v>
      </c>
      <c r="U20" s="69">
        <f t="shared" si="5"/>
        <v>25371</v>
      </c>
      <c r="V20" s="103"/>
      <c r="W20" s="24" t="s">
        <v>223</v>
      </c>
      <c r="X20" s="25">
        <v>12445</v>
      </c>
      <c r="Y20" s="25">
        <v>9152</v>
      </c>
      <c r="Z20" s="25">
        <v>3774</v>
      </c>
      <c r="AA20" s="69">
        <f t="shared" si="6"/>
        <v>25371</v>
      </c>
      <c r="AC20" s="24" t="s">
        <v>223</v>
      </c>
      <c r="AD20" s="25">
        <v>1765</v>
      </c>
      <c r="AE20" s="25">
        <v>9652</v>
      </c>
      <c r="AF20" s="25">
        <v>7849</v>
      </c>
      <c r="AG20" s="25">
        <v>4189</v>
      </c>
      <c r="AH20" s="25">
        <v>1916</v>
      </c>
      <c r="AI20" s="69">
        <f t="shared" si="7"/>
        <v>25371</v>
      </c>
      <c r="AK20" s="24" t="s">
        <v>223</v>
      </c>
      <c r="AL20" s="27">
        <f aca="true" t="shared" si="55" ref="AL20:AQ20">(AD20/AD25)*100</f>
        <v>5.607625099285147</v>
      </c>
      <c r="AM20" s="27">
        <f t="shared" si="55"/>
        <v>20.85611184338469</v>
      </c>
      <c r="AN20" s="27">
        <f t="shared" si="55"/>
        <v>26.155486687327134</v>
      </c>
      <c r="AO20" s="27">
        <f t="shared" si="55"/>
        <v>28.697677604987327</v>
      </c>
      <c r="AP20" s="27">
        <f t="shared" si="55"/>
        <v>23.558342555022747</v>
      </c>
      <c r="AQ20" s="59">
        <f t="shared" si="55"/>
        <v>19.442422198891897</v>
      </c>
      <c r="AS20" s="24" t="s">
        <v>223</v>
      </c>
      <c r="AT20" s="25">
        <v>12581</v>
      </c>
      <c r="AU20" s="25">
        <v>228</v>
      </c>
      <c r="AV20" s="25">
        <v>516</v>
      </c>
      <c r="AW20" s="25">
        <v>101</v>
      </c>
      <c r="AX20" s="25">
        <v>1382</v>
      </c>
      <c r="AY20" s="25">
        <v>60</v>
      </c>
      <c r="AZ20" s="25">
        <v>126</v>
      </c>
      <c r="BA20" s="25">
        <v>8605</v>
      </c>
      <c r="BB20" s="25">
        <v>1772</v>
      </c>
      <c r="BC20" s="69">
        <f t="shared" si="9"/>
        <v>25371</v>
      </c>
      <c r="BE20" s="24" t="s">
        <v>223</v>
      </c>
      <c r="BF20" s="27">
        <f>(AT20/AT25)*100</f>
        <v>17.632301827559143</v>
      </c>
      <c r="BG20" s="27">
        <f aca="true" t="shared" si="56" ref="BG20:BO20">(AU20/AU25)*100</f>
        <v>20.840950639853748</v>
      </c>
      <c r="BH20" s="27">
        <f t="shared" si="56"/>
        <v>22.801590808661068</v>
      </c>
      <c r="BI20" s="27">
        <f t="shared" si="56"/>
        <v>14.027777777777779</v>
      </c>
      <c r="BJ20" s="27">
        <f t="shared" si="56"/>
        <v>19.130675526024362</v>
      </c>
      <c r="BK20" s="27">
        <f t="shared" si="56"/>
        <v>20.905923344947734</v>
      </c>
      <c r="BL20" s="27">
        <f t="shared" si="56"/>
        <v>18.394160583941606</v>
      </c>
      <c r="BM20" s="27">
        <f t="shared" si="56"/>
        <v>23.452617808181845</v>
      </c>
      <c r="BN20" s="27">
        <f t="shared" si="56"/>
        <v>17.411810946251354</v>
      </c>
      <c r="BO20" s="59">
        <f t="shared" si="56"/>
        <v>19.442422198891897</v>
      </c>
      <c r="BQ20" s="224" t="s">
        <v>222</v>
      </c>
      <c r="BR20" s="3">
        <v>2225</v>
      </c>
      <c r="BS20" s="3">
        <v>1734</v>
      </c>
      <c r="BT20" s="3">
        <v>470</v>
      </c>
      <c r="BU20" s="68">
        <f t="shared" si="14"/>
        <v>4429</v>
      </c>
      <c r="BV20" s="103"/>
      <c r="BW20" s="224" t="s">
        <v>222</v>
      </c>
      <c r="BX20" s="16">
        <f>(BR20/BR26)*100</f>
        <v>2.149177034232285</v>
      </c>
      <c r="BY20" s="16">
        <f>(BS20/BS26)*100</f>
        <v>7.722798735135616</v>
      </c>
      <c r="BZ20" s="16">
        <f>(BT20/BT26)*100</f>
        <v>10.416666666666668</v>
      </c>
      <c r="CA20" s="16">
        <f>(BU20/BU26)*100</f>
        <v>3.3940517882185253</v>
      </c>
    </row>
    <row r="21" spans="1:79" ht="15">
      <c r="A21" s="224" t="s">
        <v>224</v>
      </c>
      <c r="B21" s="164">
        <v>6291</v>
      </c>
      <c r="C21" s="164">
        <v>2106</v>
      </c>
      <c r="D21" s="164">
        <v>3169</v>
      </c>
      <c r="E21" s="164">
        <v>4420</v>
      </c>
      <c r="F21" s="164">
        <v>2569</v>
      </c>
      <c r="G21" s="68">
        <f t="shared" si="3"/>
        <v>18555</v>
      </c>
      <c r="I21" s="224" t="s">
        <v>224</v>
      </c>
      <c r="J21" s="28">
        <f aca="true" t="shared" si="57" ref="J21:O21">(B21/B25)*100</f>
        <v>12.34279660185603</v>
      </c>
      <c r="K21" s="28">
        <f t="shared" si="57"/>
        <v>6.613075425485147</v>
      </c>
      <c r="L21" s="28">
        <f t="shared" si="57"/>
        <v>3.591789547654399</v>
      </c>
      <c r="M21" s="28">
        <f t="shared" si="57"/>
        <v>6.383316725156334</v>
      </c>
      <c r="N21" s="28">
        <f t="shared" si="57"/>
        <v>4.186698391486449</v>
      </c>
      <c r="O21" s="61">
        <f t="shared" si="57"/>
        <v>6.151209356601071</v>
      </c>
      <c r="Q21" s="224" t="s">
        <v>224</v>
      </c>
      <c r="R21" s="164">
        <v>1266</v>
      </c>
      <c r="S21" s="164">
        <v>1664</v>
      </c>
      <c r="T21" s="164">
        <v>917</v>
      </c>
      <c r="U21" s="68">
        <f t="shared" si="5"/>
        <v>3847</v>
      </c>
      <c r="V21" s="103"/>
      <c r="W21" s="224" t="s">
        <v>224</v>
      </c>
      <c r="X21" s="164">
        <v>1266</v>
      </c>
      <c r="Y21" s="164">
        <v>1664</v>
      </c>
      <c r="Z21" s="164">
        <v>917</v>
      </c>
      <c r="AA21" s="68">
        <f t="shared" si="6"/>
        <v>3847</v>
      </c>
      <c r="AC21" s="224" t="s">
        <v>224</v>
      </c>
      <c r="AD21" s="164">
        <v>156</v>
      </c>
      <c r="AE21" s="164">
        <v>915</v>
      </c>
      <c r="AF21" s="164">
        <v>1292</v>
      </c>
      <c r="AG21" s="164">
        <v>833</v>
      </c>
      <c r="AH21" s="164">
        <v>651</v>
      </c>
      <c r="AI21" s="68">
        <f t="shared" si="7"/>
        <v>3847</v>
      </c>
      <c r="AK21" s="224" t="s">
        <v>224</v>
      </c>
      <c r="AL21" s="28">
        <f aca="true" t="shared" si="58" ref="AL21:AQ21">(AD21/AD25)*100</f>
        <v>0.49563145353455124</v>
      </c>
      <c r="AM21" s="28">
        <f t="shared" si="58"/>
        <v>1.9771386590030033</v>
      </c>
      <c r="AN21" s="28">
        <f t="shared" si="58"/>
        <v>4.305375054150422</v>
      </c>
      <c r="AO21" s="28">
        <f t="shared" si="58"/>
        <v>5.706652051791464</v>
      </c>
      <c r="AP21" s="28">
        <f t="shared" si="58"/>
        <v>8.00442641091848</v>
      </c>
      <c r="AQ21" s="61">
        <f t="shared" si="58"/>
        <v>2.948050853302476</v>
      </c>
      <c r="AS21" s="224" t="s">
        <v>224</v>
      </c>
      <c r="AT21" s="3">
        <v>2128</v>
      </c>
      <c r="AU21" s="3">
        <v>34</v>
      </c>
      <c r="AV21" s="3">
        <v>172</v>
      </c>
      <c r="AW21" s="3">
        <v>18</v>
      </c>
      <c r="AX21" s="3">
        <v>651</v>
      </c>
      <c r="AY21" s="3">
        <v>17</v>
      </c>
      <c r="AZ21" s="3">
        <v>19</v>
      </c>
      <c r="BA21" s="3">
        <v>619</v>
      </c>
      <c r="BB21" s="3">
        <v>189</v>
      </c>
      <c r="BC21" s="68">
        <f t="shared" si="9"/>
        <v>3847</v>
      </c>
      <c r="BE21" s="224" t="s">
        <v>224</v>
      </c>
      <c r="BF21" s="28">
        <f>(AT21/AT25)*100</f>
        <v>2.982397129723063</v>
      </c>
      <c r="BG21" s="28">
        <f aca="true" t="shared" si="59" ref="BG21:BO21">(AU21/AU25)*100</f>
        <v>3.1078610603290677</v>
      </c>
      <c r="BH21" s="28">
        <f t="shared" si="59"/>
        <v>7.6005302695536905</v>
      </c>
      <c r="BI21" s="28">
        <f t="shared" si="59"/>
        <v>2.5</v>
      </c>
      <c r="BJ21" s="28">
        <f t="shared" si="59"/>
        <v>9.011627906976743</v>
      </c>
      <c r="BK21" s="28">
        <f t="shared" si="59"/>
        <v>5.923344947735192</v>
      </c>
      <c r="BL21" s="28">
        <f t="shared" si="59"/>
        <v>2.7737226277372264</v>
      </c>
      <c r="BM21" s="28">
        <f t="shared" si="59"/>
        <v>1.687062222343354</v>
      </c>
      <c r="BN21" s="28">
        <f t="shared" si="59"/>
        <v>1.8571288198879827</v>
      </c>
      <c r="BO21" s="61">
        <f t="shared" si="59"/>
        <v>2.948050853302476</v>
      </c>
      <c r="BQ21" s="24" t="s">
        <v>223</v>
      </c>
      <c r="BR21" s="25">
        <v>21724</v>
      </c>
      <c r="BS21" s="25">
        <v>2637</v>
      </c>
      <c r="BT21" s="25">
        <v>1010</v>
      </c>
      <c r="BU21" s="69">
        <f t="shared" si="14"/>
        <v>25371</v>
      </c>
      <c r="BV21" s="103"/>
      <c r="BW21" s="24" t="s">
        <v>223</v>
      </c>
      <c r="BX21" s="27">
        <f>(BR21/BR26)*100</f>
        <v>20.98369523220771</v>
      </c>
      <c r="BY21" s="27">
        <f>(BS21/BS26)*100</f>
        <v>11.74453302454015</v>
      </c>
      <c r="BZ21" s="27">
        <f>(BT21/BT26)*100</f>
        <v>22.384751773049647</v>
      </c>
      <c r="CA21" s="27">
        <f>(BU21/BU26)*100</f>
        <v>19.442422198891897</v>
      </c>
    </row>
    <row r="22" spans="1:79" ht="15">
      <c r="A22" s="224" t="s">
        <v>225</v>
      </c>
      <c r="B22" s="164">
        <v>0</v>
      </c>
      <c r="C22" s="164">
        <v>2765</v>
      </c>
      <c r="D22" s="164">
        <v>492</v>
      </c>
      <c r="E22" s="164">
        <v>26</v>
      </c>
      <c r="F22" s="164">
        <v>5</v>
      </c>
      <c r="G22" s="68">
        <f t="shared" si="3"/>
        <v>3288</v>
      </c>
      <c r="I22" s="224" t="s">
        <v>225</v>
      </c>
      <c r="J22" s="28">
        <f aca="true" t="shared" si="60" ref="J22:O22">(B22/B25)*100</f>
        <v>0</v>
      </c>
      <c r="K22" s="28">
        <f t="shared" si="60"/>
        <v>8.682409093763738</v>
      </c>
      <c r="L22" s="28">
        <f t="shared" si="60"/>
        <v>0.5576397783041858</v>
      </c>
      <c r="M22" s="28">
        <f t="shared" si="60"/>
        <v>0.037548921912684316</v>
      </c>
      <c r="N22" s="28">
        <f t="shared" si="60"/>
        <v>0.008148498231775884</v>
      </c>
      <c r="O22" s="61">
        <f t="shared" si="60"/>
        <v>1.090012199649923</v>
      </c>
      <c r="Q22" s="224" t="s">
        <v>225</v>
      </c>
      <c r="R22" s="164">
        <v>624</v>
      </c>
      <c r="S22" s="164">
        <v>244</v>
      </c>
      <c r="T22" s="164">
        <v>97</v>
      </c>
      <c r="U22" s="68">
        <f t="shared" si="5"/>
        <v>965</v>
      </c>
      <c r="V22" s="103"/>
      <c r="W22" s="224" t="s">
        <v>225</v>
      </c>
      <c r="X22" s="164">
        <v>624</v>
      </c>
      <c r="Y22" s="164">
        <v>244</v>
      </c>
      <c r="Z22" s="164">
        <v>97</v>
      </c>
      <c r="AA22" s="68">
        <f t="shared" si="6"/>
        <v>965</v>
      </c>
      <c r="AC22" s="224" t="s">
        <v>225</v>
      </c>
      <c r="AD22" s="164">
        <v>81</v>
      </c>
      <c r="AE22" s="164">
        <v>268</v>
      </c>
      <c r="AF22" s="164">
        <v>250</v>
      </c>
      <c r="AG22" s="164">
        <v>267</v>
      </c>
      <c r="AH22" s="164">
        <v>99</v>
      </c>
      <c r="AI22" s="68">
        <f t="shared" si="7"/>
        <v>965</v>
      </c>
      <c r="AK22" s="224" t="s">
        <v>225</v>
      </c>
      <c r="AL22" s="28">
        <f aca="true" t="shared" si="61" ref="AL22:AQ22">(AD22/AD25)*100</f>
        <v>0.2573471008737093</v>
      </c>
      <c r="AM22" s="28">
        <f t="shared" si="61"/>
        <v>0.5790963503965081</v>
      </c>
      <c r="AN22" s="28">
        <f t="shared" si="61"/>
        <v>0.83308340831084</v>
      </c>
      <c r="AO22" s="28">
        <f t="shared" si="61"/>
        <v>1.8291429745838184</v>
      </c>
      <c r="AP22" s="28">
        <f t="shared" si="61"/>
        <v>1.2172630025820732</v>
      </c>
      <c r="AQ22" s="61">
        <f t="shared" si="61"/>
        <v>0.7395032683745488</v>
      </c>
      <c r="AS22" s="224" t="s">
        <v>225</v>
      </c>
      <c r="AT22" s="3">
        <v>351</v>
      </c>
      <c r="AU22" s="3">
        <v>23</v>
      </c>
      <c r="AV22" s="3">
        <v>32</v>
      </c>
      <c r="AW22" s="3">
        <v>4</v>
      </c>
      <c r="AX22" s="3">
        <v>97</v>
      </c>
      <c r="AY22" s="3">
        <v>4</v>
      </c>
      <c r="AZ22" s="3">
        <v>7</v>
      </c>
      <c r="BA22" s="3">
        <v>374</v>
      </c>
      <c r="BB22" s="3">
        <v>73</v>
      </c>
      <c r="BC22" s="68">
        <f t="shared" si="9"/>
        <v>965</v>
      </c>
      <c r="BE22" s="224" t="s">
        <v>225</v>
      </c>
      <c r="BF22" s="28">
        <f>(AT22/AT25)*100</f>
        <v>0.4919273461150353</v>
      </c>
      <c r="BG22" s="28">
        <f aca="true" t="shared" si="62" ref="BG22:BO22">(AU22/AU25)*100</f>
        <v>2.1023765996343693</v>
      </c>
      <c r="BH22" s="28">
        <f t="shared" si="62"/>
        <v>1.4140521431727795</v>
      </c>
      <c r="BI22" s="28">
        <f t="shared" si="62"/>
        <v>0.5555555555555556</v>
      </c>
      <c r="BJ22" s="28">
        <f t="shared" si="62"/>
        <v>1.3427464008859358</v>
      </c>
      <c r="BK22" s="28">
        <f t="shared" si="62"/>
        <v>1.3937282229965158</v>
      </c>
      <c r="BL22" s="28">
        <f t="shared" si="62"/>
        <v>1.0218978102189782</v>
      </c>
      <c r="BM22" s="28">
        <f t="shared" si="62"/>
        <v>1.0193235398326566</v>
      </c>
      <c r="BN22" s="28">
        <f t="shared" si="62"/>
        <v>0.7173037240837182</v>
      </c>
      <c r="BO22" s="61">
        <f t="shared" si="62"/>
        <v>0.7395032683745488</v>
      </c>
      <c r="BQ22" s="224" t="s">
        <v>224</v>
      </c>
      <c r="BR22" s="3">
        <v>2604</v>
      </c>
      <c r="BS22" s="3">
        <v>864</v>
      </c>
      <c r="BT22" s="3">
        <v>379</v>
      </c>
      <c r="BU22" s="68">
        <f t="shared" si="14"/>
        <v>3847</v>
      </c>
      <c r="BV22" s="103"/>
      <c r="BW22" s="224" t="s">
        <v>224</v>
      </c>
      <c r="BX22" s="16">
        <f>(BR22/BR26)*100</f>
        <v>2.5152615717487055</v>
      </c>
      <c r="BY22" s="16">
        <f>(BS22/BS26)*100</f>
        <v>3.8480381240814148</v>
      </c>
      <c r="BZ22" s="16">
        <f>(BT22/BT26)*100</f>
        <v>8.39982269503546</v>
      </c>
      <c r="CA22" s="16">
        <f>(BU22/BU26)*100</f>
        <v>2.948050853302476</v>
      </c>
    </row>
    <row r="23" spans="1:79" ht="15">
      <c r="A23" s="224" t="s">
        <v>226</v>
      </c>
      <c r="B23" s="164">
        <v>0</v>
      </c>
      <c r="C23" s="164">
        <v>0</v>
      </c>
      <c r="D23" s="164">
        <v>0</v>
      </c>
      <c r="E23" s="164">
        <v>0</v>
      </c>
      <c r="F23" s="164">
        <v>693</v>
      </c>
      <c r="G23" s="68">
        <f t="shared" si="3"/>
        <v>693</v>
      </c>
      <c r="I23" s="224" t="s">
        <v>226</v>
      </c>
      <c r="J23" s="28">
        <f aca="true" t="shared" si="63" ref="J23:O23">(B23/B25)*100</f>
        <v>0</v>
      </c>
      <c r="K23" s="28">
        <f t="shared" si="63"/>
        <v>0</v>
      </c>
      <c r="L23" s="28">
        <f t="shared" si="63"/>
        <v>0</v>
      </c>
      <c r="M23" s="28">
        <f t="shared" si="63"/>
        <v>0</v>
      </c>
      <c r="N23" s="28">
        <f t="shared" si="63"/>
        <v>1.1293818549241375</v>
      </c>
      <c r="O23" s="61">
        <f t="shared" si="63"/>
        <v>0.22973797273643454</v>
      </c>
      <c r="Q23" s="224" t="s">
        <v>226</v>
      </c>
      <c r="R23" s="164">
        <v>170</v>
      </c>
      <c r="S23" s="164">
        <v>104</v>
      </c>
      <c r="T23" s="164">
        <v>25</v>
      </c>
      <c r="U23" s="68">
        <f t="shared" si="5"/>
        <v>299</v>
      </c>
      <c r="V23" s="103"/>
      <c r="W23" s="224" t="s">
        <v>226</v>
      </c>
      <c r="X23" s="164">
        <v>170</v>
      </c>
      <c r="Y23" s="164">
        <v>104</v>
      </c>
      <c r="Z23" s="164">
        <v>25</v>
      </c>
      <c r="AA23" s="68">
        <f t="shared" si="6"/>
        <v>299</v>
      </c>
      <c r="AC23" s="224" t="s">
        <v>226</v>
      </c>
      <c r="AD23" s="164">
        <v>42</v>
      </c>
      <c r="AE23" s="164">
        <v>101</v>
      </c>
      <c r="AF23" s="164">
        <v>100</v>
      </c>
      <c r="AG23" s="164">
        <v>41</v>
      </c>
      <c r="AH23" s="164">
        <v>15</v>
      </c>
      <c r="AI23" s="68">
        <f t="shared" si="7"/>
        <v>299</v>
      </c>
      <c r="AK23" s="224" t="s">
        <v>226</v>
      </c>
      <c r="AL23" s="28">
        <f aca="true" t="shared" si="64" ref="AL23:AQ23">(AD23/AD25)*100</f>
        <v>0.13343923749007147</v>
      </c>
      <c r="AM23" s="28">
        <f t="shared" si="64"/>
        <v>0.21824153503749003</v>
      </c>
      <c r="AN23" s="28">
        <f t="shared" si="64"/>
        <v>0.33323336332433606</v>
      </c>
      <c r="AO23" s="28">
        <f t="shared" si="64"/>
        <v>0.28087963280126055</v>
      </c>
      <c r="AP23" s="28">
        <f t="shared" si="64"/>
        <v>0.18443378827001106</v>
      </c>
      <c r="AQ23" s="61">
        <f t="shared" si="64"/>
        <v>0.22913106450154416</v>
      </c>
      <c r="AS23" s="224" t="s">
        <v>226</v>
      </c>
      <c r="AT23" s="3">
        <v>222</v>
      </c>
      <c r="AU23" s="3">
        <v>4</v>
      </c>
      <c r="AV23" s="3">
        <v>4</v>
      </c>
      <c r="AW23" s="3">
        <v>1</v>
      </c>
      <c r="AX23" s="3">
        <v>5</v>
      </c>
      <c r="AY23" s="3">
        <v>1</v>
      </c>
      <c r="AZ23" s="3">
        <v>0</v>
      </c>
      <c r="BA23" s="3">
        <v>19</v>
      </c>
      <c r="BB23" s="3">
        <v>43</v>
      </c>
      <c r="BC23" s="68">
        <f t="shared" si="9"/>
        <v>299</v>
      </c>
      <c r="BE23" s="224" t="s">
        <v>226</v>
      </c>
      <c r="BF23" s="28">
        <f>(AT23/AT25)*100</f>
        <v>0.31113353514968045</v>
      </c>
      <c r="BG23" s="28">
        <f aca="true" t="shared" si="65" ref="BG23:BO23">(AU23/AU25)*100</f>
        <v>0.3656307129798903</v>
      </c>
      <c r="BH23" s="28">
        <f t="shared" si="65"/>
        <v>0.17675651789659744</v>
      </c>
      <c r="BI23" s="28">
        <f t="shared" si="65"/>
        <v>0.1388888888888889</v>
      </c>
      <c r="BJ23" s="28">
        <f t="shared" si="65"/>
        <v>0.06921373200442968</v>
      </c>
      <c r="BK23" s="28">
        <f t="shared" si="65"/>
        <v>0.34843205574912894</v>
      </c>
      <c r="BL23" s="28">
        <f t="shared" si="65"/>
        <v>0</v>
      </c>
      <c r="BM23" s="28">
        <f t="shared" si="65"/>
        <v>0.05178381619470715</v>
      </c>
      <c r="BN23" s="28">
        <f t="shared" si="65"/>
        <v>0.4225213717205464</v>
      </c>
      <c r="BO23" s="61">
        <f t="shared" si="65"/>
        <v>0.22913106450154416</v>
      </c>
      <c r="BQ23" s="224" t="s">
        <v>225</v>
      </c>
      <c r="BR23" s="3">
        <v>914</v>
      </c>
      <c r="BS23" s="3">
        <v>46</v>
      </c>
      <c r="BT23" s="3">
        <v>5</v>
      </c>
      <c r="BU23" s="68">
        <f t="shared" si="14"/>
        <v>965</v>
      </c>
      <c r="BV23" s="103"/>
      <c r="BW23" s="224" t="s">
        <v>225</v>
      </c>
      <c r="BX23" s="16">
        <f>(BR23/BR26)*100</f>
        <v>0.8828529479947453</v>
      </c>
      <c r="BY23" s="16">
        <f>(BS23/BS26)*100</f>
        <v>0.20487240012470492</v>
      </c>
      <c r="BZ23" s="16">
        <f>(BT23/BT26)*100</f>
        <v>0.11081560283687944</v>
      </c>
      <c r="CA23" s="16">
        <f>(BU23/BU26)*100</f>
        <v>0.7395032683745488</v>
      </c>
    </row>
    <row r="24" spans="1:79" ht="15">
      <c r="A24" s="224" t="s">
        <v>227</v>
      </c>
      <c r="B24" s="164">
        <v>0</v>
      </c>
      <c r="C24" s="164">
        <v>10612</v>
      </c>
      <c r="D24" s="164">
        <v>35864</v>
      </c>
      <c r="E24" s="164">
        <v>7471</v>
      </c>
      <c r="F24" s="164">
        <v>5165</v>
      </c>
      <c r="G24" s="68">
        <f t="shared" si="3"/>
        <v>59112</v>
      </c>
      <c r="I24" s="224" t="s">
        <v>227</v>
      </c>
      <c r="J24" s="28">
        <f aca="true" t="shared" si="66" ref="J24:O24">(B24/B25)*100</f>
        <v>0</v>
      </c>
      <c r="K24" s="28">
        <f t="shared" si="66"/>
        <v>33.32286629404007</v>
      </c>
      <c r="L24" s="28">
        <f t="shared" si="66"/>
        <v>40.64876627866121</v>
      </c>
      <c r="M24" s="28">
        <f t="shared" si="66"/>
        <v>10.789538292679405</v>
      </c>
      <c r="N24" s="28">
        <f t="shared" si="66"/>
        <v>8.417398673424488</v>
      </c>
      <c r="O24" s="61">
        <f t="shared" si="66"/>
        <v>19.59635071341431</v>
      </c>
      <c r="Q24" s="224" t="s">
        <v>227</v>
      </c>
      <c r="R24" s="164">
        <v>10385</v>
      </c>
      <c r="S24" s="164">
        <v>7140</v>
      </c>
      <c r="T24" s="164">
        <v>2735</v>
      </c>
      <c r="U24" s="68">
        <f t="shared" si="5"/>
        <v>20260</v>
      </c>
      <c r="V24" s="103"/>
      <c r="W24" s="224" t="s">
        <v>227</v>
      </c>
      <c r="X24" s="164">
        <v>10385</v>
      </c>
      <c r="Y24" s="164">
        <v>7140</v>
      </c>
      <c r="Z24" s="164">
        <v>2735</v>
      </c>
      <c r="AA24" s="68">
        <f t="shared" si="6"/>
        <v>20260</v>
      </c>
      <c r="AC24" s="224" t="s">
        <v>227</v>
      </c>
      <c r="AD24" s="164">
        <v>1486</v>
      </c>
      <c r="AE24" s="164">
        <v>8368</v>
      </c>
      <c r="AF24" s="164">
        <v>6207</v>
      </c>
      <c r="AG24" s="164">
        <v>3048</v>
      </c>
      <c r="AH24" s="164">
        <v>1151</v>
      </c>
      <c r="AI24" s="68">
        <f t="shared" si="7"/>
        <v>20260</v>
      </c>
      <c r="AK24" s="224" t="s">
        <v>227</v>
      </c>
      <c r="AL24" s="28">
        <f aca="true" t="shared" si="67" ref="AL24:AQ24">(AD24/AD25)*100</f>
        <v>4.721207307386814</v>
      </c>
      <c r="AM24" s="28">
        <f t="shared" si="67"/>
        <v>18.08163529894769</v>
      </c>
      <c r="AN24" s="28">
        <f t="shared" si="67"/>
        <v>20.68379486154154</v>
      </c>
      <c r="AO24" s="28">
        <f t="shared" si="67"/>
        <v>20.881002945810785</v>
      </c>
      <c r="AP24" s="28">
        <f t="shared" si="67"/>
        <v>14.152219353252182</v>
      </c>
      <c r="AQ24" s="61">
        <f t="shared" si="67"/>
        <v>15.525737012713325</v>
      </c>
      <c r="AS24" s="224" t="s">
        <v>227</v>
      </c>
      <c r="AT24" s="3">
        <v>9880</v>
      </c>
      <c r="AU24" s="3">
        <v>167</v>
      </c>
      <c r="AV24" s="3">
        <v>308</v>
      </c>
      <c r="AW24" s="3">
        <v>78</v>
      </c>
      <c r="AX24" s="3">
        <v>629</v>
      </c>
      <c r="AY24" s="3">
        <v>38</v>
      </c>
      <c r="AZ24" s="3">
        <v>100</v>
      </c>
      <c r="BA24" s="3">
        <v>7593</v>
      </c>
      <c r="BB24" s="3">
        <v>1467</v>
      </c>
      <c r="BC24" s="68">
        <f t="shared" si="9"/>
        <v>20260</v>
      </c>
      <c r="BE24" s="224" t="s">
        <v>227</v>
      </c>
      <c r="BF24" s="28">
        <f>(AT24/AT25)*100</f>
        <v>13.846843816571363</v>
      </c>
      <c r="BG24" s="28">
        <f aca="true" t="shared" si="68" ref="BG24:BO24">(AU24/AU25)*100</f>
        <v>15.26508226691042</v>
      </c>
      <c r="BH24" s="28">
        <f t="shared" si="68"/>
        <v>13.610251878038001</v>
      </c>
      <c r="BI24" s="28">
        <f t="shared" si="68"/>
        <v>10.833333333333334</v>
      </c>
      <c r="BJ24" s="28">
        <f t="shared" si="68"/>
        <v>8.707087486157254</v>
      </c>
      <c r="BK24" s="28">
        <f t="shared" si="68"/>
        <v>13.240418118466899</v>
      </c>
      <c r="BL24" s="28">
        <f t="shared" si="68"/>
        <v>14.5985401459854</v>
      </c>
      <c r="BM24" s="28">
        <f t="shared" si="68"/>
        <v>20.694448229811123</v>
      </c>
      <c r="BN24" s="28">
        <f t="shared" si="68"/>
        <v>14.414857030559103</v>
      </c>
      <c r="BO24" s="61">
        <f t="shared" si="68"/>
        <v>15.525737012713325</v>
      </c>
      <c r="BQ24" s="224" t="s">
        <v>226</v>
      </c>
      <c r="BR24" s="3">
        <v>87</v>
      </c>
      <c r="BS24" s="3">
        <v>90</v>
      </c>
      <c r="BT24" s="3">
        <v>122</v>
      </c>
      <c r="BU24" s="68">
        <f t="shared" si="14"/>
        <v>299</v>
      </c>
      <c r="BV24" s="103"/>
      <c r="BW24" s="224" t="s">
        <v>226</v>
      </c>
      <c r="BX24" s="16">
        <f>(BR24/BR26)*100</f>
        <v>0.08403523684413879</v>
      </c>
      <c r="BY24" s="16">
        <f>(BS24/BS26)*100</f>
        <v>0.400837304591814</v>
      </c>
      <c r="BZ24" s="16">
        <f>(BT24/BT26)*100</f>
        <v>2.7039007092198584</v>
      </c>
      <c r="CA24" s="16">
        <f>(BU24/BU26)*100</f>
        <v>0.22913106450154416</v>
      </c>
    </row>
    <row r="25" spans="1:79" ht="15">
      <c r="A25" s="63" t="s">
        <v>109</v>
      </c>
      <c r="B25" s="65">
        <f>B5+B6+B8+B10+B11+B12+B14+B15+B16+B18+B19+B21+B22+B23+B24</f>
        <v>50969</v>
      </c>
      <c r="C25" s="65">
        <f>C5+C6+C8+C10+C11+C12+C14+C15+C16+C18+C19+C21+C22+C23+C24</f>
        <v>31846</v>
      </c>
      <c r="D25" s="65">
        <f>D5+D6+D8+D10+D11+D12+D14+D15+D16+D18+D19+D21+D22+D23+D24</f>
        <v>88229</v>
      </c>
      <c r="E25" s="65">
        <f>E5+E6+E8+E10+E11+E12+E14+E15+E16+E18+E19+E21+E22+E23+E24</f>
        <v>69243</v>
      </c>
      <c r="F25" s="65">
        <f>F5+F6+F8+F10+F11+F12+F14+F15+F16+F18+F19+F21+F22+F23+F24</f>
        <v>61361</v>
      </c>
      <c r="G25" s="68">
        <f t="shared" si="3"/>
        <v>301648</v>
      </c>
      <c r="I25" s="63" t="s">
        <v>109</v>
      </c>
      <c r="J25" s="114">
        <f aca="true" t="shared" si="69" ref="J25:O25">J4+J8+J9+J13+J17+J20</f>
        <v>100</v>
      </c>
      <c r="K25" s="114">
        <f t="shared" si="69"/>
        <v>100</v>
      </c>
      <c r="L25" s="114">
        <f t="shared" si="69"/>
        <v>100</v>
      </c>
      <c r="M25" s="114">
        <f t="shared" si="69"/>
        <v>100</v>
      </c>
      <c r="N25" s="114">
        <f t="shared" si="69"/>
        <v>100.00000000000001</v>
      </c>
      <c r="O25" s="114">
        <f t="shared" si="69"/>
        <v>100</v>
      </c>
      <c r="Q25" s="63" t="s">
        <v>109</v>
      </c>
      <c r="R25" s="65">
        <f>R4+R8+R9+R13+R17+R20</f>
        <v>59143</v>
      </c>
      <c r="S25" s="65">
        <f>S4+S8+S9+S13+S17+S20</f>
        <v>56409</v>
      </c>
      <c r="T25" s="65">
        <f>T4+T8+T9+T13+T17+T20</f>
        <v>14941</v>
      </c>
      <c r="U25" s="65">
        <f>U4+U8+U9+U13+U17+U20</f>
        <v>130493</v>
      </c>
      <c r="V25" s="105"/>
      <c r="W25" s="63" t="s">
        <v>109</v>
      </c>
      <c r="X25" s="65">
        <f>X4+X8+X9+X13+X17+X20</f>
        <v>59143</v>
      </c>
      <c r="Y25" s="65">
        <f>Y4+Y8+Y9+Y13+Y17+Y20</f>
        <v>56409</v>
      </c>
      <c r="Z25" s="65">
        <f>Z4+Z8+Z9+Z13+Z17+Z20</f>
        <v>14941</v>
      </c>
      <c r="AA25" s="65">
        <f>AA4+AA8+AA9+AA13+AA17+AA20</f>
        <v>130493</v>
      </c>
      <c r="AC25" s="63" t="s">
        <v>109</v>
      </c>
      <c r="AD25" s="65">
        <f aca="true" t="shared" si="70" ref="AD25:AI25">AD4+AD8+AD9+AD13+AD17+AD20</f>
        <v>31475</v>
      </c>
      <c r="AE25" s="65">
        <f t="shared" si="70"/>
        <v>46279</v>
      </c>
      <c r="AF25" s="65">
        <f t="shared" si="70"/>
        <v>30009</v>
      </c>
      <c r="AG25" s="65">
        <f t="shared" si="70"/>
        <v>14597</v>
      </c>
      <c r="AH25" s="65">
        <f t="shared" si="70"/>
        <v>8133</v>
      </c>
      <c r="AI25" s="65">
        <f t="shared" si="70"/>
        <v>130493</v>
      </c>
      <c r="AK25" s="63" t="s">
        <v>109</v>
      </c>
      <c r="AL25" s="114">
        <f aca="true" t="shared" si="71" ref="AL25:AQ25">AL5+AL6+AL10+AL11+AL12+AL8+AL14+AL15+AL16+AL18+AL19+AL21+AL22+AL24+AL23</f>
        <v>100.00000000000001</v>
      </c>
      <c r="AM25" s="114">
        <f t="shared" si="71"/>
        <v>100</v>
      </c>
      <c r="AN25" s="114">
        <f t="shared" si="71"/>
        <v>100.00000000000001</v>
      </c>
      <c r="AO25" s="114">
        <f t="shared" si="71"/>
        <v>100</v>
      </c>
      <c r="AP25" s="114">
        <f t="shared" si="71"/>
        <v>99.99999999999999</v>
      </c>
      <c r="AQ25" s="114">
        <f t="shared" si="71"/>
        <v>99.99999999999999</v>
      </c>
      <c r="AS25" s="63" t="s">
        <v>109</v>
      </c>
      <c r="AT25" s="65">
        <f aca="true" t="shared" si="72" ref="AT25:BC25">AT5+AT6+AT10+AT11+AT12+AT8+AT14+AT15+AT16+AT18+AT19+AT21+AT22+AT24+AT23</f>
        <v>71352</v>
      </c>
      <c r="AU25" s="65">
        <f t="shared" si="72"/>
        <v>1094</v>
      </c>
      <c r="AV25" s="65">
        <f t="shared" si="72"/>
        <v>2263</v>
      </c>
      <c r="AW25" s="65">
        <f t="shared" si="72"/>
        <v>720</v>
      </c>
      <c r="AX25" s="65">
        <f t="shared" si="72"/>
        <v>7224</v>
      </c>
      <c r="AY25" s="65">
        <f t="shared" si="72"/>
        <v>287</v>
      </c>
      <c r="AZ25" s="65">
        <f t="shared" si="72"/>
        <v>685</v>
      </c>
      <c r="BA25" s="65">
        <f t="shared" si="72"/>
        <v>36691</v>
      </c>
      <c r="BB25" s="65">
        <f t="shared" si="72"/>
        <v>10177</v>
      </c>
      <c r="BC25" s="65">
        <f t="shared" si="72"/>
        <v>130493</v>
      </c>
      <c r="BE25" s="63" t="s">
        <v>109</v>
      </c>
      <c r="BF25" s="61">
        <f>BF5+BF6+BF8+BF10+BF11+BF12+BF14+BF15+BF16+BF18+BF19+BF21+BF22+BF23+BF24</f>
        <v>99.99999999999997</v>
      </c>
      <c r="BG25" s="61">
        <f aca="true" t="shared" si="73" ref="BG25:BO25">BG5+BG6+BG8+BG10+BG11+BG12+BG14+BG15+BG16+BG18+BG19+BG21+BG22+BG23+BG24</f>
        <v>100</v>
      </c>
      <c r="BH25" s="61">
        <f t="shared" si="73"/>
        <v>100</v>
      </c>
      <c r="BI25" s="61">
        <f t="shared" si="73"/>
        <v>100</v>
      </c>
      <c r="BJ25" s="61">
        <f t="shared" si="73"/>
        <v>99.99999999999999</v>
      </c>
      <c r="BK25" s="61">
        <f t="shared" si="73"/>
        <v>100</v>
      </c>
      <c r="BL25" s="61">
        <f t="shared" si="73"/>
        <v>100</v>
      </c>
      <c r="BM25" s="61">
        <f t="shared" si="73"/>
        <v>100</v>
      </c>
      <c r="BN25" s="61">
        <f t="shared" si="73"/>
        <v>99.99999999999999</v>
      </c>
      <c r="BO25" s="61">
        <f t="shared" si="73"/>
        <v>99.99999999999999</v>
      </c>
      <c r="BQ25" s="224" t="s">
        <v>227</v>
      </c>
      <c r="BR25" s="3">
        <v>18119</v>
      </c>
      <c r="BS25" s="3">
        <v>1637</v>
      </c>
      <c r="BT25" s="3">
        <v>504</v>
      </c>
      <c r="BU25" s="68">
        <f t="shared" si="14"/>
        <v>20260</v>
      </c>
      <c r="BV25" s="103"/>
      <c r="BW25" s="224" t="s">
        <v>227</v>
      </c>
      <c r="BX25" s="16">
        <f>(BR25/BR26)*100</f>
        <v>17.501545475620123</v>
      </c>
      <c r="BY25" s="16">
        <f>(BS25/BS26)*100</f>
        <v>7.290785195742217</v>
      </c>
      <c r="BZ25" s="16">
        <f>(BT25/BT26)*100</f>
        <v>11.170212765957446</v>
      </c>
      <c r="CA25" s="16">
        <f>(BU25/BU26)*100</f>
        <v>15.525737012713325</v>
      </c>
    </row>
    <row r="26" spans="1:79" ht="15" customHeight="1">
      <c r="A26" s="113" t="s">
        <v>384</v>
      </c>
      <c r="B26" s="199"/>
      <c r="C26" s="199"/>
      <c r="D26" s="199"/>
      <c r="E26" s="199"/>
      <c r="F26" s="199"/>
      <c r="G26" s="99" t="s">
        <v>0</v>
      </c>
      <c r="H26" s="26"/>
      <c r="I26" s="113" t="s">
        <v>384</v>
      </c>
      <c r="J26" s="199"/>
      <c r="K26" s="199"/>
      <c r="L26" s="199"/>
      <c r="M26" s="199"/>
      <c r="N26" s="199"/>
      <c r="O26" s="99" t="s">
        <v>0</v>
      </c>
      <c r="Q26" s="113" t="s">
        <v>388</v>
      </c>
      <c r="R26" s="199"/>
      <c r="S26" s="199"/>
      <c r="T26" s="199"/>
      <c r="U26" s="99" t="s">
        <v>0</v>
      </c>
      <c r="W26" s="113" t="s">
        <v>388</v>
      </c>
      <c r="X26" s="199"/>
      <c r="Y26" s="199"/>
      <c r="Z26" s="199"/>
      <c r="AA26" s="99" t="s">
        <v>0</v>
      </c>
      <c r="AC26" s="113" t="s">
        <v>396</v>
      </c>
      <c r="AD26" s="199"/>
      <c r="AE26" s="199"/>
      <c r="AF26" s="199"/>
      <c r="AI26" s="99" t="s">
        <v>0</v>
      </c>
      <c r="AK26" s="113" t="s">
        <v>396</v>
      </c>
      <c r="AL26" s="199"/>
      <c r="AM26" s="199"/>
      <c r="AN26" s="199"/>
      <c r="AQ26" s="99" t="s">
        <v>0</v>
      </c>
      <c r="AS26" s="113" t="s">
        <v>406</v>
      </c>
      <c r="AT26" s="199"/>
      <c r="AY26" s="199"/>
      <c r="AZ26" s="199"/>
      <c r="BC26" s="99" t="s">
        <v>0</v>
      </c>
      <c r="BE26" s="113" t="s">
        <v>406</v>
      </c>
      <c r="BF26" s="199"/>
      <c r="BK26" s="199"/>
      <c r="BL26" s="199"/>
      <c r="BO26" s="99" t="s">
        <v>0</v>
      </c>
      <c r="BQ26" s="63" t="s">
        <v>109</v>
      </c>
      <c r="BR26" s="68">
        <f>BR6+BR7+BR9+BR11+BR12+BR13+BR15+BR16+BR17+BR19+BR20+BR22+BR23+BR24+BR25</f>
        <v>103528</v>
      </c>
      <c r="BS26" s="68">
        <f>BS6+BS7+BS9+BS11+BS12+BS13+BS15+BS16+BS17+BS19+BS20+BS22+BS23+BS24+BS25</f>
        <v>22453</v>
      </c>
      <c r="BT26" s="68">
        <f>BT6+BT7+BT9+BT11+BT12+BT13+BT15+BT16+BT17+BT19+BT20+BT22+BT23+BT24+BT25</f>
        <v>4512</v>
      </c>
      <c r="BU26" s="68">
        <f>BU6+BU7+BU9+BU11+BU12+BU13+BU15+BU16+BU17+BU19+BU20+BU22+BU23+BU24+BU25</f>
        <v>130493</v>
      </c>
      <c r="BW26" s="63" t="s">
        <v>109</v>
      </c>
      <c r="BX26" s="61">
        <f>BX6+BX7+BX9+BX11+BX12+BX13+BX15+BX16+BX17+BX19+BX20+BX22+BX23+BX24+BX25</f>
        <v>100</v>
      </c>
      <c r="BY26" s="61">
        <f>BY6+BY7+BY9+BY11+BY12+BY13+BY15+BY16+BY17+BY19+BY20+BY22+BY23+BY24+BY25</f>
        <v>99.99999999999999</v>
      </c>
      <c r="BZ26" s="61">
        <f>BZ6+BZ7+BZ9+BZ11+BZ12+BZ13+BZ15+BZ16+BZ17+BZ19+BZ20+BZ22+BZ23+BZ24+BZ25</f>
        <v>100</v>
      </c>
      <c r="CA26" s="61">
        <f>CA6+CA7+CA9+CA11+CA12+CA13+CA15+CA16+CA17+CA19+CA20+CA22+CA23+CA24+CA25</f>
        <v>99.99999999999999</v>
      </c>
    </row>
    <row r="27" spans="1:79" ht="15" customHeight="1">
      <c r="A27" s="8"/>
      <c r="B27" s="199"/>
      <c r="C27" s="199"/>
      <c r="D27" s="199"/>
      <c r="E27" s="199"/>
      <c r="F27" s="199"/>
      <c r="G27" s="99" t="s">
        <v>7</v>
      </c>
      <c r="I27" s="8"/>
      <c r="J27" s="199"/>
      <c r="K27" s="199"/>
      <c r="L27" s="199"/>
      <c r="M27" s="199"/>
      <c r="N27" s="199"/>
      <c r="O27" s="99" t="s">
        <v>7</v>
      </c>
      <c r="P27" s="199"/>
      <c r="Q27" s="199"/>
      <c r="R27" s="199"/>
      <c r="S27" s="199"/>
      <c r="T27" s="199"/>
      <c r="U27" s="99" t="s">
        <v>7</v>
      </c>
      <c r="W27" s="199"/>
      <c r="X27" s="199"/>
      <c r="Y27" s="199"/>
      <c r="Z27" s="199"/>
      <c r="AA27" s="99" t="s">
        <v>7</v>
      </c>
      <c r="AC27" s="199"/>
      <c r="AD27" s="199"/>
      <c r="AE27" s="199"/>
      <c r="AF27" s="199"/>
      <c r="AI27" s="99" t="s">
        <v>7</v>
      </c>
      <c r="AK27" s="199"/>
      <c r="AL27" s="199"/>
      <c r="AM27" s="199"/>
      <c r="AN27" s="199"/>
      <c r="AQ27" s="99" t="s">
        <v>7</v>
      </c>
      <c r="AS27" s="199"/>
      <c r="AT27" s="199"/>
      <c r="AY27" s="199"/>
      <c r="AZ27" s="199"/>
      <c r="BC27" s="99" t="s">
        <v>7</v>
      </c>
      <c r="BE27" s="199"/>
      <c r="BF27" s="199"/>
      <c r="BK27" s="199"/>
      <c r="BL27" s="199"/>
      <c r="BO27" s="99" t="s">
        <v>7</v>
      </c>
      <c r="BQ27" s="113" t="s">
        <v>415</v>
      </c>
      <c r="BR27" s="199"/>
      <c r="BU27" s="99" t="s">
        <v>0</v>
      </c>
      <c r="BW27" s="113" t="s">
        <v>415</v>
      </c>
      <c r="BX27" s="199"/>
      <c r="CA27" s="99" t="s">
        <v>0</v>
      </c>
    </row>
    <row r="28" spans="1:79" ht="15">
      <c r="A28" s="94" t="s">
        <v>380</v>
      </c>
      <c r="B28" s="95"/>
      <c r="C28" s="95"/>
      <c r="D28" s="95"/>
      <c r="E28" s="95"/>
      <c r="F28" s="95"/>
      <c r="G28" s="95"/>
      <c r="Q28" s="94" t="s">
        <v>390</v>
      </c>
      <c r="R28" s="95"/>
      <c r="S28" s="95"/>
      <c r="T28" s="95"/>
      <c r="U28" s="95"/>
      <c r="AC28" s="94" t="s">
        <v>397</v>
      </c>
      <c r="AD28" s="95"/>
      <c r="AE28" s="95"/>
      <c r="AF28" s="95"/>
      <c r="AG28" s="95"/>
      <c r="AS28" s="94" t="s">
        <v>408</v>
      </c>
      <c r="AT28" s="95"/>
      <c r="AU28" s="95"/>
      <c r="AV28" s="95"/>
      <c r="AW28" s="95"/>
      <c r="BQ28" s="199"/>
      <c r="BR28" s="199"/>
      <c r="BU28" s="99" t="s">
        <v>7</v>
      </c>
      <c r="BW28" s="199"/>
      <c r="BX28" s="199"/>
      <c r="CA28" s="99" t="s">
        <v>7</v>
      </c>
    </row>
    <row r="29" spans="1:73" ht="15">
      <c r="A29" s="201" t="s">
        <v>200</v>
      </c>
      <c r="B29" s="302" t="s">
        <v>6</v>
      </c>
      <c r="C29" s="303"/>
      <c r="D29" s="303"/>
      <c r="E29" s="303"/>
      <c r="F29" s="305"/>
      <c r="G29" s="127"/>
      <c r="Q29" s="201" t="s">
        <v>200</v>
      </c>
      <c r="R29" s="302" t="s">
        <v>401</v>
      </c>
      <c r="S29" s="303"/>
      <c r="T29" s="303"/>
      <c r="U29" s="230"/>
      <c r="AC29" s="201" t="s">
        <v>200</v>
      </c>
      <c r="AD29" s="302" t="s">
        <v>106</v>
      </c>
      <c r="AE29" s="303"/>
      <c r="AF29" s="303"/>
      <c r="AG29" s="303"/>
      <c r="AH29" s="305"/>
      <c r="AI29" s="230"/>
      <c r="AR29" s="227"/>
      <c r="AS29" s="201" t="s">
        <v>200</v>
      </c>
      <c r="AT29" s="354" t="s">
        <v>131</v>
      </c>
      <c r="AU29" s="372"/>
      <c r="AV29" s="372"/>
      <c r="AW29" s="372"/>
      <c r="AX29" s="372"/>
      <c r="AY29" s="372"/>
      <c r="AZ29" s="372"/>
      <c r="BA29" s="372"/>
      <c r="BB29" s="372"/>
      <c r="BC29" s="230"/>
      <c r="BQ29" s="94" t="s">
        <v>414</v>
      </c>
      <c r="BR29" s="95"/>
      <c r="BS29" s="95"/>
      <c r="BT29" s="95"/>
      <c r="BU29" s="95"/>
    </row>
    <row r="30" spans="1:73" ht="15">
      <c r="A30" s="107"/>
      <c r="B30" s="202" t="s">
        <v>377</v>
      </c>
      <c r="C30" s="203" t="s">
        <v>378</v>
      </c>
      <c r="D30" s="203" t="s">
        <v>2</v>
      </c>
      <c r="E30" s="203" t="s">
        <v>3</v>
      </c>
      <c r="F30" s="204" t="s">
        <v>379</v>
      </c>
      <c r="G30" s="11" t="s">
        <v>1</v>
      </c>
      <c r="Q30" s="107"/>
      <c r="R30" s="231" t="s">
        <v>385</v>
      </c>
      <c r="S30" s="231" t="s">
        <v>386</v>
      </c>
      <c r="T30" s="231" t="s">
        <v>387</v>
      </c>
      <c r="U30" s="11" t="s">
        <v>1</v>
      </c>
      <c r="AC30" s="115"/>
      <c r="AD30" s="43" t="s">
        <v>391</v>
      </c>
      <c r="AE30" s="43" t="s">
        <v>392</v>
      </c>
      <c r="AF30" s="43" t="s">
        <v>393</v>
      </c>
      <c r="AG30" s="43" t="s">
        <v>394</v>
      </c>
      <c r="AH30" s="43" t="s">
        <v>395</v>
      </c>
      <c r="AI30" s="29" t="s">
        <v>1</v>
      </c>
      <c r="AR30" s="228"/>
      <c r="AS30" s="115"/>
      <c r="AT30" s="43" t="s">
        <v>117</v>
      </c>
      <c r="AU30" s="43" t="s">
        <v>118</v>
      </c>
      <c r="AV30" s="43" t="s">
        <v>119</v>
      </c>
      <c r="AW30" s="43" t="s">
        <v>120</v>
      </c>
      <c r="AX30" s="43" t="s">
        <v>121</v>
      </c>
      <c r="AY30" s="43" t="s">
        <v>122</v>
      </c>
      <c r="AZ30" s="43" t="s">
        <v>123</v>
      </c>
      <c r="BA30" s="43" t="s">
        <v>124</v>
      </c>
      <c r="BB30" s="43" t="s">
        <v>125</v>
      </c>
      <c r="BC30" s="29" t="s">
        <v>1</v>
      </c>
      <c r="BQ30" s="85" t="s">
        <v>200</v>
      </c>
      <c r="BR30" s="302" t="s">
        <v>413</v>
      </c>
      <c r="BS30" s="304"/>
      <c r="BT30" s="341"/>
      <c r="BU30" s="230"/>
    </row>
    <row r="31" spans="1:73" ht="15">
      <c r="A31" s="24" t="s">
        <v>207</v>
      </c>
      <c r="B31" s="27">
        <f>(B4/G4)*100</f>
        <v>0.01899966750581865</v>
      </c>
      <c r="C31" s="27">
        <f>(C4/G4)*100</f>
        <v>3.284567520068399</v>
      </c>
      <c r="D31" s="27">
        <f>(D4/G4)*100</f>
        <v>19.26566285090011</v>
      </c>
      <c r="E31" s="27">
        <f>(E4/G4)*100</f>
        <v>30.059848952643332</v>
      </c>
      <c r="F31" s="27">
        <f>(F4/G4)*100</f>
        <v>47.37092100888234</v>
      </c>
      <c r="G31" s="59">
        <f>B31+C31+D31+E31+F31</f>
        <v>100</v>
      </c>
      <c r="Q31" s="24" t="s">
        <v>207</v>
      </c>
      <c r="R31" s="27">
        <f>(R4/U4)*100</f>
        <v>61.31905191659146</v>
      </c>
      <c r="S31" s="27">
        <f>(S4/U4)*100</f>
        <v>36.49836127867762</v>
      </c>
      <c r="T31" s="27">
        <f>(T4/U4)*100</f>
        <v>2.182586804730917</v>
      </c>
      <c r="U31" s="59">
        <f>R31+S31+T31</f>
        <v>100</v>
      </c>
      <c r="AC31" s="24" t="s">
        <v>207</v>
      </c>
      <c r="AD31" s="27">
        <f>(AD4/AI4)*100</f>
        <v>45.582577304897164</v>
      </c>
      <c r="AE31" s="27">
        <f>(AE4/AI4)*100</f>
        <v>33.61278677623142</v>
      </c>
      <c r="AF31" s="27">
        <f>(AF4/AI4)*100</f>
        <v>15.522728352253838</v>
      </c>
      <c r="AG31" s="27">
        <f>(AG4/AI4)*100</f>
        <v>3.997055051536598</v>
      </c>
      <c r="AH31" s="27">
        <f>(AH4/AI4)*100</f>
        <v>1.284852515080986</v>
      </c>
      <c r="AI31" s="59">
        <f>AD31+AE31+AF31+AG31+AH31</f>
        <v>100</v>
      </c>
      <c r="AR31" s="228"/>
      <c r="AS31" s="24" t="s">
        <v>207</v>
      </c>
      <c r="AT31" s="27">
        <f>(AT4/BC4)*100</f>
        <v>56.78288129957726</v>
      </c>
      <c r="AU31" s="27">
        <f>(AU4/BC4)*100</f>
        <v>0.9191089155939771</v>
      </c>
      <c r="AV31" s="27">
        <f>(AV4/BC4)*100</f>
        <v>1.1518548425402555</v>
      </c>
      <c r="AW31" s="27">
        <f>(AW4/BC4)*100</f>
        <v>0.6293639861302427</v>
      </c>
      <c r="AX31" s="27">
        <f>(AX4/BC4)*100</f>
        <v>3.3510663563387637</v>
      </c>
      <c r="AY31" s="27">
        <f>(AY4/BC4)*100</f>
        <v>0.2232460931933691</v>
      </c>
      <c r="AZ31" s="27">
        <f>(AZ4/BC4)*100</f>
        <v>0.7789863677385646</v>
      </c>
      <c r="BA31" s="27">
        <f>(BA4/BC4)*100</f>
        <v>26.3644136227616</v>
      </c>
      <c r="BB31" s="27">
        <f>(BB4/BC4)*100</f>
        <v>9.799078516125968</v>
      </c>
      <c r="BC31" s="59">
        <f>SUM(AT31:BB31)</f>
        <v>100</v>
      </c>
      <c r="BQ31" s="115"/>
      <c r="BR31" s="321" t="s">
        <v>410</v>
      </c>
      <c r="BS31" s="315" t="s">
        <v>411</v>
      </c>
      <c r="BT31" s="317" t="s">
        <v>412</v>
      </c>
      <c r="BU31" s="314" t="s">
        <v>1</v>
      </c>
    </row>
    <row r="32" spans="1:73" ht="15">
      <c r="A32" s="224" t="s">
        <v>208</v>
      </c>
      <c r="B32" s="28">
        <f aca="true" t="shared" si="74" ref="B32:B52">(B5/G5)*100</f>
        <v>0</v>
      </c>
      <c r="C32" s="28">
        <f aca="true" t="shared" si="75" ref="C32:C52">(C5/G5)*100</f>
        <v>0</v>
      </c>
      <c r="D32" s="28">
        <f aca="true" t="shared" si="76" ref="D32:D52">(D5/G5)*100</f>
        <v>0</v>
      </c>
      <c r="E32" s="28">
        <f aca="true" t="shared" si="77" ref="E32:E52">(E5/G5)*100</f>
        <v>0</v>
      </c>
      <c r="F32" s="28">
        <f aca="true" t="shared" si="78" ref="F32:F52">(F5/G5)*100</f>
        <v>100</v>
      </c>
      <c r="G32" s="61">
        <f aca="true" t="shared" si="79" ref="G32:G52">B32+C32+D32+E32+F32</f>
        <v>100</v>
      </c>
      <c r="Q32" s="224" t="s">
        <v>208</v>
      </c>
      <c r="R32" s="28">
        <f aca="true" t="shared" si="80" ref="R32:R52">(R5/U5)*100</f>
        <v>71.76697159364468</v>
      </c>
      <c r="S32" s="28">
        <f aca="true" t="shared" si="81" ref="S32:S52">(S5/U5)*100</f>
        <v>27.077515647568607</v>
      </c>
      <c r="T32" s="28">
        <f aca="true" t="shared" si="82" ref="T32:T52">(T5/U5)*100</f>
        <v>1.1555127587867116</v>
      </c>
      <c r="U32" s="61">
        <f aca="true" t="shared" si="83" ref="U32:U52">R32+S32+T32</f>
        <v>100</v>
      </c>
      <c r="AC32" s="224" t="s">
        <v>208</v>
      </c>
      <c r="AD32" s="28">
        <f aca="true" t="shared" si="84" ref="AD32:AD52">(AD5/AI5)*100</f>
        <v>36.186807896003856</v>
      </c>
      <c r="AE32" s="28">
        <f aca="true" t="shared" si="85" ref="AE32:AE52">(AE5/AI5)*100</f>
        <v>30.890707751564754</v>
      </c>
      <c r="AF32" s="28">
        <f aca="true" t="shared" si="86" ref="AF32:AF52">(AF5/AI5)*100</f>
        <v>25.151661049590757</v>
      </c>
      <c r="AG32" s="28">
        <f aca="true" t="shared" si="87" ref="AG32:AG52">(AG5/AI5)*100</f>
        <v>6.220510351468464</v>
      </c>
      <c r="AH32" s="28">
        <f aca="true" t="shared" si="88" ref="AH32:AH52">(AH5/AI5)*100</f>
        <v>1.5503129513721714</v>
      </c>
      <c r="AI32" s="61">
        <f aca="true" t="shared" si="89" ref="AI32:AI52">AD32+AE32+AF32+AG32+AH32</f>
        <v>100.00000000000001</v>
      </c>
      <c r="AR32" s="228"/>
      <c r="AS32" s="224" t="s">
        <v>208</v>
      </c>
      <c r="AT32" s="28">
        <f aca="true" t="shared" si="90" ref="AT32:AT52">(AT5/BC5)*100</f>
        <v>71.45883485796823</v>
      </c>
      <c r="AU32" s="28">
        <f aca="true" t="shared" si="91" ref="AU32:AU52">(AU5/BC5)*100</f>
        <v>0.693307655272027</v>
      </c>
      <c r="AV32" s="28">
        <f aca="true" t="shared" si="92" ref="AV32:AV52">(AV5/BC5)*100</f>
        <v>1.203659123736158</v>
      </c>
      <c r="AW32" s="28">
        <f aca="true" t="shared" si="93" ref="AW32:AW52">(AW5/BC5)*100</f>
        <v>0.9340394800192586</v>
      </c>
      <c r="AX32" s="28">
        <f aca="true" t="shared" si="94" ref="AX32:AX52">(AX5/BC5)*100</f>
        <v>2.3688011555127586</v>
      </c>
      <c r="AY32" s="28">
        <f aca="true" t="shared" si="95" ref="AY32:AY52">(AY5/BC5)*100</f>
        <v>0.12518054886856042</v>
      </c>
      <c r="AZ32" s="28">
        <f aca="true" t="shared" si="96" ref="AZ32:AZ52">(AZ5/BC5)*100</f>
        <v>0.4044294655753491</v>
      </c>
      <c r="BA32" s="28">
        <f aca="true" t="shared" si="97" ref="BA32:BA52">(BA5/BC5)*100</f>
        <v>12.277323062108811</v>
      </c>
      <c r="BB32" s="28">
        <f aca="true" t="shared" si="98" ref="BB32:BB52">(BB5/BC5)*100</f>
        <v>10.534424650938854</v>
      </c>
      <c r="BC32" s="61">
        <f aca="true" t="shared" si="99" ref="BC32:BC52">SUM(AT32:BB32)</f>
        <v>100</v>
      </c>
      <c r="BQ32" s="81"/>
      <c r="BR32" s="305"/>
      <c r="BS32" s="372"/>
      <c r="BT32" s="375"/>
      <c r="BU32" s="330"/>
    </row>
    <row r="33" spans="1:73" ht="15">
      <c r="A33" s="224" t="s">
        <v>209</v>
      </c>
      <c r="B33" s="28">
        <f t="shared" si="74"/>
        <v>0.025219885880016394</v>
      </c>
      <c r="C33" s="28">
        <f t="shared" si="75"/>
        <v>4.359887771507834</v>
      </c>
      <c r="D33" s="28">
        <f t="shared" si="76"/>
        <v>25.572964282336624</v>
      </c>
      <c r="E33" s="28">
        <f t="shared" si="77"/>
        <v>39.901011947920935</v>
      </c>
      <c r="F33" s="28">
        <f t="shared" si="78"/>
        <v>30.140916112354592</v>
      </c>
      <c r="G33" s="61">
        <f t="shared" si="79"/>
        <v>100</v>
      </c>
      <c r="Q33" s="224" t="s">
        <v>209</v>
      </c>
      <c r="R33" s="28">
        <f t="shared" si="80"/>
        <v>57.89855300904764</v>
      </c>
      <c r="S33" s="28">
        <f t="shared" si="81"/>
        <v>39.58261088868573</v>
      </c>
      <c r="T33" s="28">
        <f t="shared" si="82"/>
        <v>2.5188361022666372</v>
      </c>
      <c r="U33" s="61">
        <f t="shared" si="83"/>
        <v>100</v>
      </c>
      <c r="AC33" s="224" t="s">
        <v>209</v>
      </c>
      <c r="AD33" s="28">
        <f t="shared" si="84"/>
        <v>48.65861731975663</v>
      </c>
      <c r="AE33" s="28">
        <f t="shared" si="85"/>
        <v>34.503956369597425</v>
      </c>
      <c r="AF33" s="28">
        <f t="shared" si="86"/>
        <v>12.37035402414804</v>
      </c>
      <c r="AG33" s="28">
        <f t="shared" si="87"/>
        <v>3.2691277071971245</v>
      </c>
      <c r="AH33" s="28">
        <f t="shared" si="88"/>
        <v>1.1979445793007786</v>
      </c>
      <c r="AI33" s="61">
        <f t="shared" si="89"/>
        <v>100</v>
      </c>
      <c r="AR33" s="228"/>
      <c r="AS33" s="224" t="s">
        <v>209</v>
      </c>
      <c r="AT33" s="28">
        <f t="shared" si="90"/>
        <v>51.97818479871379</v>
      </c>
      <c r="AU33" s="28">
        <f t="shared" si="91"/>
        <v>0.9930330065256454</v>
      </c>
      <c r="AV33" s="28">
        <f t="shared" si="92"/>
        <v>1.1348948646007377</v>
      </c>
      <c r="AW33" s="28">
        <f t="shared" si="93"/>
        <v>0.5296176034803443</v>
      </c>
      <c r="AX33" s="28">
        <f t="shared" si="94"/>
        <v>3.6726458812773872</v>
      </c>
      <c r="AY33" s="28">
        <f t="shared" si="95"/>
        <v>0.255351344535166</v>
      </c>
      <c r="AZ33" s="28">
        <f t="shared" si="96"/>
        <v>0.9016109202105861</v>
      </c>
      <c r="BA33" s="28">
        <f t="shared" si="97"/>
        <v>30.976324832130135</v>
      </c>
      <c r="BB33" s="28">
        <f t="shared" si="98"/>
        <v>9.558336748526212</v>
      </c>
      <c r="BC33" s="61">
        <f t="shared" si="99"/>
        <v>100.00000000000001</v>
      </c>
      <c r="BQ33" s="24" t="s">
        <v>207</v>
      </c>
      <c r="BR33" s="27">
        <f>(BR5/BU5)*100</f>
        <v>73.74245950695862</v>
      </c>
      <c r="BS33" s="27">
        <f>(BS5/BU5)*100</f>
        <v>26.257540493041372</v>
      </c>
      <c r="BT33" s="27">
        <f>(BT5/BU5)*100</f>
        <v>0</v>
      </c>
      <c r="BU33" s="27">
        <f>BR33+BS33+BT33</f>
        <v>100</v>
      </c>
    </row>
    <row r="34" spans="1:73" ht="15">
      <c r="A34" s="24" t="s">
        <v>210</v>
      </c>
      <c r="B34" s="27">
        <f t="shared" si="74"/>
        <v>25.110459037404297</v>
      </c>
      <c r="C34" s="27">
        <f t="shared" si="75"/>
        <v>8.420744937996785</v>
      </c>
      <c r="D34" s="27">
        <f t="shared" si="76"/>
        <v>22.818082678448963</v>
      </c>
      <c r="E34" s="27">
        <f t="shared" si="77"/>
        <v>25.10989690489842</v>
      </c>
      <c r="F34" s="27">
        <f t="shared" si="78"/>
        <v>18.540816441251533</v>
      </c>
      <c r="G34" s="59">
        <f t="shared" si="79"/>
        <v>100</v>
      </c>
      <c r="Q34" s="24" t="s">
        <v>210</v>
      </c>
      <c r="R34" s="27">
        <f t="shared" si="80"/>
        <v>33.13285514789895</v>
      </c>
      <c r="S34" s="27">
        <f t="shared" si="81"/>
        <v>50.604608353434045</v>
      </c>
      <c r="T34" s="27">
        <f t="shared" si="82"/>
        <v>16.262536498667004</v>
      </c>
      <c r="U34" s="59">
        <f t="shared" si="83"/>
        <v>100</v>
      </c>
      <c r="AC34" s="24" t="s">
        <v>210</v>
      </c>
      <c r="AD34" s="27">
        <f t="shared" si="84"/>
        <v>16.68941221277136</v>
      </c>
      <c r="AE34" s="27">
        <f t="shared" si="85"/>
        <v>35.663958359781645</v>
      </c>
      <c r="AF34" s="27">
        <f t="shared" si="86"/>
        <v>24.79370318649232</v>
      </c>
      <c r="AG34" s="27">
        <f t="shared" si="87"/>
        <v>13.845689983496253</v>
      </c>
      <c r="AH34" s="27">
        <f t="shared" si="88"/>
        <v>9.007236257458423</v>
      </c>
      <c r="AI34" s="59">
        <f t="shared" si="89"/>
        <v>100</v>
      </c>
      <c r="AR34" s="228"/>
      <c r="AS34" s="24" t="s">
        <v>210</v>
      </c>
      <c r="AT34" s="27">
        <f t="shared" si="90"/>
        <v>55.322457788498156</v>
      </c>
      <c r="AU34" s="27">
        <f t="shared" si="91"/>
        <v>0.7601244128475307</v>
      </c>
      <c r="AV34" s="27">
        <f t="shared" si="92"/>
        <v>2.0026659895899455</v>
      </c>
      <c r="AW34" s="27">
        <f t="shared" si="93"/>
        <v>0.5617620921670687</v>
      </c>
      <c r="AX34" s="27">
        <f t="shared" si="94"/>
        <v>7.03154754348102</v>
      </c>
      <c r="AY34" s="27">
        <f t="shared" si="95"/>
        <v>0.21105750920401167</v>
      </c>
      <c r="AZ34" s="27">
        <f t="shared" si="96"/>
        <v>0.36657356861749396</v>
      </c>
      <c r="BA34" s="27">
        <f t="shared" si="97"/>
        <v>26.95347213406119</v>
      </c>
      <c r="BB34" s="27">
        <f t="shared" si="98"/>
        <v>6.790338961533579</v>
      </c>
      <c r="BC34" s="59">
        <f t="shared" si="99"/>
        <v>100</v>
      </c>
      <c r="BQ34" s="224" t="s">
        <v>208</v>
      </c>
      <c r="BR34" s="28">
        <f aca="true" t="shared" si="100" ref="BR34:BR54">(BR6/BU6)*100</f>
        <v>45.796822339913334</v>
      </c>
      <c r="BS34" s="28">
        <f aca="true" t="shared" si="101" ref="BS34:BS54">(BS6/BU6)*100</f>
        <v>54.203177660086666</v>
      </c>
      <c r="BT34" s="28">
        <f aca="true" t="shared" si="102" ref="BT34:BT54">(BT6/BU6)*100</f>
        <v>0</v>
      </c>
      <c r="BU34" s="28">
        <f aca="true" t="shared" si="103" ref="BU34:BU54">BR34+BS34+BT34</f>
        <v>100</v>
      </c>
    </row>
    <row r="35" spans="1:73" ht="15">
      <c r="A35" s="138" t="s">
        <v>211</v>
      </c>
      <c r="B35" s="145">
        <f t="shared" si="74"/>
        <v>0</v>
      </c>
      <c r="C35" s="145">
        <f t="shared" si="75"/>
        <v>0</v>
      </c>
      <c r="D35" s="145">
        <f t="shared" si="76"/>
        <v>0</v>
      </c>
      <c r="E35" s="145">
        <f t="shared" si="77"/>
        <v>0</v>
      </c>
      <c r="F35" s="145">
        <f t="shared" si="78"/>
        <v>100</v>
      </c>
      <c r="G35" s="225">
        <f t="shared" si="79"/>
        <v>100</v>
      </c>
      <c r="Q35" s="138" t="s">
        <v>211</v>
      </c>
      <c r="R35" s="145">
        <f t="shared" si="80"/>
        <v>34.90968801313629</v>
      </c>
      <c r="S35" s="145">
        <f t="shared" si="81"/>
        <v>50.935960591133004</v>
      </c>
      <c r="T35" s="145">
        <f t="shared" si="82"/>
        <v>14.154351395730705</v>
      </c>
      <c r="U35" s="225">
        <f t="shared" si="83"/>
        <v>99.99999999999999</v>
      </c>
      <c r="AC35" s="138" t="s">
        <v>211</v>
      </c>
      <c r="AD35" s="145">
        <f t="shared" si="84"/>
        <v>11.855500821018063</v>
      </c>
      <c r="AE35" s="145">
        <f t="shared" si="85"/>
        <v>26.239737274220033</v>
      </c>
      <c r="AF35" s="145">
        <f t="shared" si="86"/>
        <v>40.13136288998358</v>
      </c>
      <c r="AG35" s="145">
        <f t="shared" si="87"/>
        <v>15.008210180623974</v>
      </c>
      <c r="AH35" s="145">
        <f t="shared" si="88"/>
        <v>6.765188834154351</v>
      </c>
      <c r="AI35" s="225">
        <f t="shared" si="89"/>
        <v>100</v>
      </c>
      <c r="AR35" s="228"/>
      <c r="AS35" s="138" t="s">
        <v>211</v>
      </c>
      <c r="AT35" s="145">
        <f t="shared" si="90"/>
        <v>70.70607553366173</v>
      </c>
      <c r="AU35" s="145">
        <f t="shared" si="91"/>
        <v>0.49261083743842365</v>
      </c>
      <c r="AV35" s="145">
        <f t="shared" si="92"/>
        <v>2.6600985221674875</v>
      </c>
      <c r="AW35" s="145">
        <f t="shared" si="93"/>
        <v>1.3793103448275863</v>
      </c>
      <c r="AX35" s="145">
        <f t="shared" si="94"/>
        <v>3.67816091954023</v>
      </c>
      <c r="AY35" s="145">
        <f t="shared" si="95"/>
        <v>0.361247947454844</v>
      </c>
      <c r="AZ35" s="145">
        <f t="shared" si="96"/>
        <v>0.3284072249589491</v>
      </c>
      <c r="BA35" s="145">
        <f t="shared" si="97"/>
        <v>12.183908045977011</v>
      </c>
      <c r="BB35" s="145">
        <f t="shared" si="98"/>
        <v>8.210180623973727</v>
      </c>
      <c r="BC35" s="225">
        <f t="shared" si="99"/>
        <v>99.99999999999999</v>
      </c>
      <c r="BQ35" s="224" t="s">
        <v>209</v>
      </c>
      <c r="BR35" s="28">
        <f t="shared" si="100"/>
        <v>82.89145991614389</v>
      </c>
      <c r="BS35" s="28">
        <f t="shared" si="101"/>
        <v>17.108540083856123</v>
      </c>
      <c r="BT35" s="28">
        <f t="shared" si="102"/>
        <v>0</v>
      </c>
      <c r="BU35" s="28">
        <f t="shared" si="103"/>
        <v>100.00000000000001</v>
      </c>
    </row>
    <row r="36" spans="1:73" ht="15">
      <c r="A36" s="138" t="s">
        <v>212</v>
      </c>
      <c r="B36" s="145">
        <f t="shared" si="74"/>
        <v>28.379647105510227</v>
      </c>
      <c r="C36" s="145">
        <f t="shared" si="75"/>
        <v>6.468441785959716</v>
      </c>
      <c r="D36" s="145">
        <f t="shared" si="76"/>
        <v>18.26224145106807</v>
      </c>
      <c r="E36" s="145">
        <f t="shared" si="77"/>
        <v>28.74454349235847</v>
      </c>
      <c r="F36" s="145">
        <f t="shared" si="78"/>
        <v>18.145126165103516</v>
      </c>
      <c r="G36" s="225">
        <f t="shared" si="79"/>
        <v>100</v>
      </c>
      <c r="Q36" s="138" t="s">
        <v>212</v>
      </c>
      <c r="R36" s="145">
        <f t="shared" si="80"/>
        <v>20.211081794195252</v>
      </c>
      <c r="S36" s="145">
        <f t="shared" si="81"/>
        <v>56.70960732577992</v>
      </c>
      <c r="T36" s="145">
        <f t="shared" si="82"/>
        <v>23.079310880024835</v>
      </c>
      <c r="U36" s="225">
        <f t="shared" si="83"/>
        <v>100.00000000000001</v>
      </c>
      <c r="AC36" s="138" t="s">
        <v>212</v>
      </c>
      <c r="AD36" s="145">
        <f t="shared" si="84"/>
        <v>10.768275647990066</v>
      </c>
      <c r="AE36" s="145">
        <f t="shared" si="85"/>
        <v>28.756790315070617</v>
      </c>
      <c r="AF36" s="145">
        <f t="shared" si="86"/>
        <v>26.208288064566197</v>
      </c>
      <c r="AG36" s="145">
        <f t="shared" si="87"/>
        <v>19.534378395157535</v>
      </c>
      <c r="AH36" s="145">
        <f t="shared" si="88"/>
        <v>14.732267577215582</v>
      </c>
      <c r="AI36" s="225">
        <f t="shared" si="89"/>
        <v>100</v>
      </c>
      <c r="AR36" s="228"/>
      <c r="AS36" s="138" t="s">
        <v>212</v>
      </c>
      <c r="AT36" s="145">
        <f t="shared" si="90"/>
        <v>56.80583579078069</v>
      </c>
      <c r="AU36" s="145">
        <f t="shared" si="91"/>
        <v>0.8908893372652491</v>
      </c>
      <c r="AV36" s="145">
        <f t="shared" si="92"/>
        <v>2.849604221635884</v>
      </c>
      <c r="AW36" s="145">
        <f t="shared" si="93"/>
        <v>0.6146205183920534</v>
      </c>
      <c r="AX36" s="145">
        <f t="shared" si="94"/>
        <v>8.769206891199751</v>
      </c>
      <c r="AY36" s="145">
        <f t="shared" si="95"/>
        <v>0.25453981064721404</v>
      </c>
      <c r="AZ36" s="145">
        <f t="shared" si="96"/>
        <v>0.3414558435511408</v>
      </c>
      <c r="BA36" s="145">
        <f t="shared" si="97"/>
        <v>23.097935744218532</v>
      </c>
      <c r="BB36" s="145">
        <f t="shared" si="98"/>
        <v>6.375911842309483</v>
      </c>
      <c r="BC36" s="225">
        <f t="shared" si="99"/>
        <v>100</v>
      </c>
      <c r="BQ36" s="24" t="s">
        <v>210</v>
      </c>
      <c r="BR36" s="27">
        <f t="shared" si="100"/>
        <v>80.54144979052938</v>
      </c>
      <c r="BS36" s="27">
        <f t="shared" si="101"/>
        <v>13.901231433286783</v>
      </c>
      <c r="BT36" s="27">
        <f t="shared" si="102"/>
        <v>5.557318776183826</v>
      </c>
      <c r="BU36" s="27">
        <f t="shared" si="103"/>
        <v>99.99999999999999</v>
      </c>
    </row>
    <row r="37" spans="1:73" ht="15">
      <c r="A37" s="224" t="s">
        <v>213</v>
      </c>
      <c r="B37" s="28">
        <f t="shared" si="74"/>
        <v>0.004341031429067546</v>
      </c>
      <c r="C37" s="28">
        <f t="shared" si="75"/>
        <v>0.9984372286855357</v>
      </c>
      <c r="D37" s="28">
        <f t="shared" si="76"/>
        <v>38.98246223302657</v>
      </c>
      <c r="E37" s="28">
        <f t="shared" si="77"/>
        <v>27.192220871679112</v>
      </c>
      <c r="F37" s="28">
        <f t="shared" si="78"/>
        <v>32.82253863517972</v>
      </c>
      <c r="G37" s="61">
        <f t="shared" si="79"/>
        <v>100</v>
      </c>
      <c r="Q37" s="224" t="s">
        <v>213</v>
      </c>
      <c r="R37" s="28">
        <f t="shared" si="80"/>
        <v>28.563986803264456</v>
      </c>
      <c r="S37" s="28">
        <f t="shared" si="81"/>
        <v>54.27157492620247</v>
      </c>
      <c r="T37" s="28">
        <f t="shared" si="82"/>
        <v>17.16443827053308</v>
      </c>
      <c r="U37" s="61">
        <f t="shared" si="83"/>
        <v>100</v>
      </c>
      <c r="AC37" s="224" t="s">
        <v>213</v>
      </c>
      <c r="AD37" s="28">
        <f t="shared" si="84"/>
        <v>23.06824101406494</v>
      </c>
      <c r="AE37" s="28">
        <f t="shared" si="85"/>
        <v>37.55860392429241</v>
      </c>
      <c r="AF37" s="28">
        <f t="shared" si="86"/>
        <v>20.663309602361522</v>
      </c>
      <c r="AG37" s="28">
        <f t="shared" si="87"/>
        <v>12.502170515714534</v>
      </c>
      <c r="AH37" s="28">
        <f t="shared" si="88"/>
        <v>6.207674943566591</v>
      </c>
      <c r="AI37" s="61">
        <f t="shared" si="89"/>
        <v>100</v>
      </c>
      <c r="AR37" s="228"/>
      <c r="AS37" s="224" t="s">
        <v>213</v>
      </c>
      <c r="AT37" s="28">
        <f t="shared" si="90"/>
        <v>56.12953637784338</v>
      </c>
      <c r="AU37" s="28">
        <f t="shared" si="91"/>
        <v>1.033165480118076</v>
      </c>
      <c r="AV37" s="28">
        <f t="shared" si="92"/>
        <v>2.3094287202639348</v>
      </c>
      <c r="AW37" s="28">
        <f t="shared" si="93"/>
        <v>0.6337905886438617</v>
      </c>
      <c r="AX37" s="28">
        <f t="shared" si="94"/>
        <v>3.8201076575794404</v>
      </c>
      <c r="AY37" s="28">
        <f t="shared" si="95"/>
        <v>0.19968744573710712</v>
      </c>
      <c r="AZ37" s="28">
        <f t="shared" si="96"/>
        <v>0.5296058343462406</v>
      </c>
      <c r="BA37" s="28">
        <f t="shared" si="97"/>
        <v>27.85205764889738</v>
      </c>
      <c r="BB37" s="28">
        <f t="shared" si="98"/>
        <v>7.492620246570585</v>
      </c>
      <c r="BC37" s="61">
        <f t="shared" si="99"/>
        <v>100.00000000000001</v>
      </c>
      <c r="BQ37" s="138" t="s">
        <v>211</v>
      </c>
      <c r="BR37" s="145">
        <f t="shared" si="100"/>
        <v>40</v>
      </c>
      <c r="BS37" s="145">
        <f t="shared" si="101"/>
        <v>29.458128078817737</v>
      </c>
      <c r="BT37" s="145">
        <f t="shared" si="102"/>
        <v>30.541871921182267</v>
      </c>
      <c r="BU37" s="145">
        <f t="shared" si="103"/>
        <v>100</v>
      </c>
    </row>
    <row r="38" spans="1:73" ht="15">
      <c r="A38" s="224" t="s">
        <v>214</v>
      </c>
      <c r="B38" s="28">
        <f t="shared" si="74"/>
        <v>42.94649265427488</v>
      </c>
      <c r="C38" s="28">
        <f t="shared" si="75"/>
        <v>6.625067744723236</v>
      </c>
      <c r="D38" s="28">
        <f t="shared" si="76"/>
        <v>11.488040309941264</v>
      </c>
      <c r="E38" s="28">
        <f t="shared" si="77"/>
        <v>32.23330550306866</v>
      </c>
      <c r="F38" s="28">
        <f t="shared" si="78"/>
        <v>6.707093787991973</v>
      </c>
      <c r="G38" s="61">
        <f t="shared" si="79"/>
        <v>100.00000000000001</v>
      </c>
      <c r="Q38" s="224" t="s">
        <v>214</v>
      </c>
      <c r="R38" s="28">
        <f t="shared" si="80"/>
        <v>15.082139112198531</v>
      </c>
      <c r="S38" s="28">
        <f t="shared" si="81"/>
        <v>61.64511243155074</v>
      </c>
      <c r="T38" s="28">
        <f t="shared" si="82"/>
        <v>23.272748456250728</v>
      </c>
      <c r="U38" s="61">
        <f t="shared" si="83"/>
        <v>100</v>
      </c>
      <c r="AC38" s="224" t="s">
        <v>214</v>
      </c>
      <c r="AD38" s="28">
        <f t="shared" si="84"/>
        <v>4.363276243737621</v>
      </c>
      <c r="AE38" s="28">
        <f t="shared" si="85"/>
        <v>25.253407899335894</v>
      </c>
      <c r="AF38" s="28">
        <f t="shared" si="86"/>
        <v>26.622393102644764</v>
      </c>
      <c r="AG38" s="28">
        <f t="shared" si="87"/>
        <v>23.482465338459747</v>
      </c>
      <c r="AH38" s="28">
        <f t="shared" si="88"/>
        <v>20.278457415821975</v>
      </c>
      <c r="AI38" s="61">
        <f t="shared" si="89"/>
        <v>100</v>
      </c>
      <c r="AR38" s="228"/>
      <c r="AS38" s="224" t="s">
        <v>214</v>
      </c>
      <c r="AT38" s="28">
        <f t="shared" si="90"/>
        <v>56.64103460328557</v>
      </c>
      <c r="AU38" s="28">
        <f t="shared" si="91"/>
        <v>0.7107072119305604</v>
      </c>
      <c r="AV38" s="28">
        <f t="shared" si="92"/>
        <v>2.522428055458464</v>
      </c>
      <c r="AW38" s="28">
        <f t="shared" si="93"/>
        <v>0.623325177676803</v>
      </c>
      <c r="AX38" s="28">
        <f t="shared" si="94"/>
        <v>11.930560410113014</v>
      </c>
      <c r="AY38" s="28">
        <f t="shared" si="95"/>
        <v>0.23884422696027033</v>
      </c>
      <c r="AZ38" s="28">
        <f t="shared" si="96"/>
        <v>0.19806594430851684</v>
      </c>
      <c r="BA38" s="28">
        <f t="shared" si="97"/>
        <v>21.746475591285098</v>
      </c>
      <c r="BB38" s="28">
        <f t="shared" si="98"/>
        <v>5.388558778981708</v>
      </c>
      <c r="BC38" s="61">
        <f t="shared" si="99"/>
        <v>99.99999999999999</v>
      </c>
      <c r="BQ38" s="138" t="s">
        <v>212</v>
      </c>
      <c r="BR38" s="145">
        <f t="shared" si="100"/>
        <v>84.23094831600186</v>
      </c>
      <c r="BS38" s="145">
        <f t="shared" si="101"/>
        <v>10.966940866056184</v>
      </c>
      <c r="BT38" s="145">
        <f t="shared" si="102"/>
        <v>4.802110817941953</v>
      </c>
      <c r="BU38" s="145">
        <f t="shared" si="103"/>
        <v>100</v>
      </c>
    </row>
    <row r="39" spans="1:73" ht="15">
      <c r="A39" s="224" t="s">
        <v>215</v>
      </c>
      <c r="B39" s="28">
        <f t="shared" si="74"/>
        <v>0</v>
      </c>
      <c r="C39" s="28">
        <f t="shared" si="75"/>
        <v>16.069941715237302</v>
      </c>
      <c r="D39" s="28">
        <f t="shared" si="76"/>
        <v>17.027477102414654</v>
      </c>
      <c r="E39" s="28">
        <f t="shared" si="77"/>
        <v>11.890091590341383</v>
      </c>
      <c r="F39" s="28">
        <f t="shared" si="78"/>
        <v>55.012489592006666</v>
      </c>
      <c r="G39" s="61">
        <f t="shared" si="79"/>
        <v>100</v>
      </c>
      <c r="Q39" s="224" t="s">
        <v>215</v>
      </c>
      <c r="R39" s="28">
        <f t="shared" si="80"/>
        <v>17.898612291135656</v>
      </c>
      <c r="S39" s="28">
        <f t="shared" si="81"/>
        <v>40.66836590201076</v>
      </c>
      <c r="T39" s="28">
        <f t="shared" si="82"/>
        <v>41.43302180685358</v>
      </c>
      <c r="U39" s="61">
        <f t="shared" si="83"/>
        <v>100</v>
      </c>
      <c r="AC39" s="224" t="s">
        <v>215</v>
      </c>
      <c r="AD39" s="28">
        <f t="shared" si="84"/>
        <v>1.7841971112999149</v>
      </c>
      <c r="AE39" s="28">
        <f t="shared" si="85"/>
        <v>17.077315208156328</v>
      </c>
      <c r="AF39" s="28">
        <f t="shared" si="86"/>
        <v>42.28263947890116</v>
      </c>
      <c r="AG39" s="28">
        <f t="shared" si="87"/>
        <v>23.279524214103652</v>
      </c>
      <c r="AH39" s="28">
        <f t="shared" si="88"/>
        <v>15.57632398753894</v>
      </c>
      <c r="AI39" s="61">
        <f t="shared" si="89"/>
        <v>99.99999999999999</v>
      </c>
      <c r="AR39" s="228"/>
      <c r="AS39" s="224" t="s">
        <v>215</v>
      </c>
      <c r="AT39" s="28">
        <f t="shared" si="90"/>
        <v>59.813084112149525</v>
      </c>
      <c r="AU39" s="28">
        <f t="shared" si="91"/>
        <v>1.3027470971396207</v>
      </c>
      <c r="AV39" s="28">
        <f t="shared" si="92"/>
        <v>6.202209005947323</v>
      </c>
      <c r="AW39" s="28">
        <f t="shared" si="93"/>
        <v>0.5097706032285472</v>
      </c>
      <c r="AX39" s="28">
        <f t="shared" si="94"/>
        <v>9.544038516001132</v>
      </c>
      <c r="AY39" s="28">
        <f t="shared" si="95"/>
        <v>0.5097706032285472</v>
      </c>
      <c r="AZ39" s="28">
        <f t="shared" si="96"/>
        <v>0.4248088360237893</v>
      </c>
      <c r="BA39" s="28">
        <f t="shared" si="97"/>
        <v>14.160294534126312</v>
      </c>
      <c r="BB39" s="28">
        <f t="shared" si="98"/>
        <v>7.533276692155197</v>
      </c>
      <c r="BC39" s="61">
        <f t="shared" si="99"/>
        <v>99.99999999999999</v>
      </c>
      <c r="BQ39" s="224" t="s">
        <v>213</v>
      </c>
      <c r="BR39" s="28">
        <f t="shared" si="100"/>
        <v>86.55148463274874</v>
      </c>
      <c r="BS39" s="28">
        <f t="shared" si="101"/>
        <v>10.088557041152978</v>
      </c>
      <c r="BT39" s="28">
        <f t="shared" si="102"/>
        <v>3.3599583260982806</v>
      </c>
      <c r="BU39" s="28">
        <f t="shared" si="103"/>
        <v>100</v>
      </c>
    </row>
    <row r="40" spans="1:73" ht="15">
      <c r="A40" s="138" t="s">
        <v>216</v>
      </c>
      <c r="B40" s="145">
        <f t="shared" si="74"/>
        <v>11.649839121269277</v>
      </c>
      <c r="C40" s="145">
        <f t="shared" si="75"/>
        <v>7.09808055031621</v>
      </c>
      <c r="D40" s="145">
        <f t="shared" si="76"/>
        <v>49.66992122489737</v>
      </c>
      <c r="E40" s="145">
        <f t="shared" si="77"/>
        <v>23.85998002884722</v>
      </c>
      <c r="F40" s="145">
        <f t="shared" si="78"/>
        <v>7.7221790746699215</v>
      </c>
      <c r="G40" s="225">
        <f t="shared" si="79"/>
        <v>100</v>
      </c>
      <c r="Q40" s="138" t="s">
        <v>216</v>
      </c>
      <c r="R40" s="145">
        <f t="shared" si="80"/>
        <v>39.97924503826696</v>
      </c>
      <c r="S40" s="145">
        <f t="shared" si="81"/>
        <v>48.929822285640164</v>
      </c>
      <c r="T40" s="145">
        <f t="shared" si="82"/>
        <v>11.090932676092878</v>
      </c>
      <c r="U40" s="225">
        <f t="shared" si="83"/>
        <v>100</v>
      </c>
      <c r="AC40" s="138" t="s">
        <v>216</v>
      </c>
      <c r="AD40" s="145">
        <f t="shared" si="84"/>
        <v>34.96562459462965</v>
      </c>
      <c r="AE40" s="145">
        <f t="shared" si="85"/>
        <v>43.61136334154884</v>
      </c>
      <c r="AF40" s="145">
        <f t="shared" si="86"/>
        <v>13.879880658970034</v>
      </c>
      <c r="AG40" s="145">
        <f t="shared" si="87"/>
        <v>5.441691529381243</v>
      </c>
      <c r="AH40" s="145">
        <f t="shared" si="88"/>
        <v>2.1014398754702297</v>
      </c>
      <c r="AI40" s="225">
        <f t="shared" si="89"/>
        <v>100</v>
      </c>
      <c r="AR40" s="228"/>
      <c r="AS40" s="138" t="s">
        <v>216</v>
      </c>
      <c r="AT40" s="145">
        <f t="shared" si="90"/>
        <v>47.107277208457646</v>
      </c>
      <c r="AU40" s="145">
        <f t="shared" si="91"/>
        <v>0.5772473732001557</v>
      </c>
      <c r="AV40" s="145">
        <f t="shared" si="92"/>
        <v>0.5059021922428331</v>
      </c>
      <c r="AW40" s="145">
        <f t="shared" si="93"/>
        <v>0.4734725645349591</v>
      </c>
      <c r="AX40" s="145">
        <f t="shared" si="94"/>
        <v>1.4463613957711765</v>
      </c>
      <c r="AY40" s="145">
        <f t="shared" si="95"/>
        <v>0.11026073420677132</v>
      </c>
      <c r="AZ40" s="145">
        <f t="shared" si="96"/>
        <v>0.2724088727461409</v>
      </c>
      <c r="BA40" s="145">
        <f t="shared" si="97"/>
        <v>42.77467894668569</v>
      </c>
      <c r="BB40" s="145">
        <f t="shared" si="98"/>
        <v>6.732390712154625</v>
      </c>
      <c r="BC40" s="225">
        <f t="shared" si="99"/>
        <v>100</v>
      </c>
      <c r="BQ40" s="224" t="s">
        <v>214</v>
      </c>
      <c r="BR40" s="28">
        <f t="shared" si="100"/>
        <v>88.14517068624023</v>
      </c>
      <c r="BS40" s="28">
        <f t="shared" si="101"/>
        <v>8.93626936968426</v>
      </c>
      <c r="BT40" s="28">
        <f t="shared" si="102"/>
        <v>2.918559944075498</v>
      </c>
      <c r="BU40" s="28">
        <f t="shared" si="103"/>
        <v>99.99999999999999</v>
      </c>
    </row>
    <row r="41" spans="1:73" ht="15">
      <c r="A41" s="224" t="s">
        <v>217</v>
      </c>
      <c r="B41" s="28">
        <f t="shared" si="74"/>
        <v>0.01614074731660076</v>
      </c>
      <c r="C41" s="28">
        <f t="shared" si="75"/>
        <v>6.294891453474295</v>
      </c>
      <c r="D41" s="28">
        <f t="shared" si="76"/>
        <v>65.32563957711241</v>
      </c>
      <c r="E41" s="28">
        <f t="shared" si="77"/>
        <v>21.156484545234445</v>
      </c>
      <c r="F41" s="28">
        <f t="shared" si="78"/>
        <v>7.206843676862238</v>
      </c>
      <c r="G41" s="61">
        <f t="shared" si="79"/>
        <v>99.99999999999999</v>
      </c>
      <c r="Q41" s="224" t="s">
        <v>217</v>
      </c>
      <c r="R41" s="28">
        <f t="shared" si="80"/>
        <v>42.91824711484142</v>
      </c>
      <c r="S41" s="28">
        <f t="shared" si="81"/>
        <v>47.54257122104754</v>
      </c>
      <c r="T41" s="28">
        <f t="shared" si="82"/>
        <v>9.539181664111048</v>
      </c>
      <c r="U41" s="61">
        <f t="shared" si="83"/>
        <v>100</v>
      </c>
      <c r="AC41" s="224" t="s">
        <v>217</v>
      </c>
      <c r="AD41" s="28">
        <f t="shared" si="84"/>
        <v>41.304172383181346</v>
      </c>
      <c r="AE41" s="28">
        <f t="shared" si="85"/>
        <v>44.22564764748608</v>
      </c>
      <c r="AF41" s="28">
        <f t="shared" si="86"/>
        <v>10.21709305140828</v>
      </c>
      <c r="AG41" s="28">
        <f t="shared" si="87"/>
        <v>3.3734161891695584</v>
      </c>
      <c r="AH41" s="28">
        <f t="shared" si="88"/>
        <v>0.8796707287547414</v>
      </c>
      <c r="AI41" s="61">
        <f t="shared" si="89"/>
        <v>100.00000000000001</v>
      </c>
      <c r="AR41" s="228"/>
      <c r="AS41" s="224" t="s">
        <v>217</v>
      </c>
      <c r="AT41" s="28">
        <f t="shared" si="90"/>
        <v>46.47728189815189</v>
      </c>
      <c r="AU41" s="28">
        <f t="shared" si="91"/>
        <v>0.5649261560810266</v>
      </c>
      <c r="AV41" s="28">
        <f t="shared" si="92"/>
        <v>0.4600112985231216</v>
      </c>
      <c r="AW41" s="28">
        <f t="shared" si="93"/>
        <v>0.46808167218142205</v>
      </c>
      <c r="AX41" s="28">
        <f t="shared" si="94"/>
        <v>0.8635299814381405</v>
      </c>
      <c r="AY41" s="28">
        <f t="shared" si="95"/>
        <v>0.09684448389960455</v>
      </c>
      <c r="AZ41" s="28">
        <f t="shared" si="96"/>
        <v>0.21790008877411024</v>
      </c>
      <c r="BA41" s="28">
        <f t="shared" si="97"/>
        <v>44.24985876846098</v>
      </c>
      <c r="BB41" s="28">
        <f t="shared" si="98"/>
        <v>6.60156565248971</v>
      </c>
      <c r="BC41" s="61">
        <f t="shared" si="99"/>
        <v>100</v>
      </c>
      <c r="BQ41" s="224" t="s">
        <v>215</v>
      </c>
      <c r="BR41" s="28">
        <f t="shared" si="100"/>
        <v>57.63239875389408</v>
      </c>
      <c r="BS41" s="28">
        <f t="shared" si="101"/>
        <v>23.704333050127442</v>
      </c>
      <c r="BT41" s="28">
        <f t="shared" si="102"/>
        <v>18.66326819597848</v>
      </c>
      <c r="BU41" s="28">
        <f t="shared" si="103"/>
        <v>100</v>
      </c>
    </row>
    <row r="42" spans="1:73" ht="15">
      <c r="A42" s="224" t="s">
        <v>218</v>
      </c>
      <c r="B42" s="28">
        <f t="shared" si="74"/>
        <v>40.83698296836983</v>
      </c>
      <c r="C42" s="28">
        <f t="shared" si="75"/>
        <v>7.4841849148418484</v>
      </c>
      <c r="D42" s="28">
        <f t="shared" si="76"/>
        <v>15.338199513381994</v>
      </c>
      <c r="E42" s="28">
        <f t="shared" si="77"/>
        <v>30.715328467153284</v>
      </c>
      <c r="F42" s="28">
        <f t="shared" si="78"/>
        <v>5.625304136253042</v>
      </c>
      <c r="G42" s="61">
        <f t="shared" si="79"/>
        <v>99.99999999999999</v>
      </c>
      <c r="Q42" s="224" t="s">
        <v>218</v>
      </c>
      <c r="R42" s="28">
        <f t="shared" si="80"/>
        <v>28.388278388278387</v>
      </c>
      <c r="S42" s="28">
        <f t="shared" si="81"/>
        <v>55.8974358974359</v>
      </c>
      <c r="T42" s="28">
        <f t="shared" si="82"/>
        <v>15.714285714285714</v>
      </c>
      <c r="U42" s="61">
        <f t="shared" si="83"/>
        <v>99.99999999999999</v>
      </c>
      <c r="AC42" s="224" t="s">
        <v>218</v>
      </c>
      <c r="AD42" s="28">
        <f t="shared" si="84"/>
        <v>9.56043956043956</v>
      </c>
      <c r="AE42" s="28">
        <f t="shared" si="85"/>
        <v>42.1978021978022</v>
      </c>
      <c r="AF42" s="28">
        <f t="shared" si="86"/>
        <v>27.326007326007325</v>
      </c>
      <c r="AG42" s="28">
        <f t="shared" si="87"/>
        <v>13.882783882783883</v>
      </c>
      <c r="AH42" s="28">
        <f t="shared" si="88"/>
        <v>7.032967032967033</v>
      </c>
      <c r="AI42" s="61">
        <f t="shared" si="89"/>
        <v>100</v>
      </c>
      <c r="AR42" s="228"/>
      <c r="AS42" s="224" t="s">
        <v>218</v>
      </c>
      <c r="AT42" s="28">
        <f t="shared" si="90"/>
        <v>48.97435897435897</v>
      </c>
      <c r="AU42" s="28">
        <f t="shared" si="91"/>
        <v>0.4761904761904762</v>
      </c>
      <c r="AV42" s="28">
        <f t="shared" si="92"/>
        <v>0.7692307692307693</v>
      </c>
      <c r="AW42" s="28">
        <f t="shared" si="93"/>
        <v>0.5494505494505495</v>
      </c>
      <c r="AX42" s="28">
        <f t="shared" si="94"/>
        <v>3.8461538461538463</v>
      </c>
      <c r="AY42" s="28">
        <f t="shared" si="95"/>
        <v>0.14652014652014653</v>
      </c>
      <c r="AZ42" s="28">
        <f t="shared" si="96"/>
        <v>0.5128205128205128</v>
      </c>
      <c r="BA42" s="28">
        <f t="shared" si="97"/>
        <v>37.61904761904762</v>
      </c>
      <c r="BB42" s="28">
        <f t="shared" si="98"/>
        <v>7.106227106227106</v>
      </c>
      <c r="BC42" s="61">
        <f t="shared" si="99"/>
        <v>99.99999999999999</v>
      </c>
      <c r="BQ42" s="138" t="s">
        <v>216</v>
      </c>
      <c r="BR42" s="145">
        <f t="shared" si="100"/>
        <v>91.5358671682449</v>
      </c>
      <c r="BS42" s="145">
        <f t="shared" si="101"/>
        <v>6.855623297444545</v>
      </c>
      <c r="BT42" s="145">
        <f t="shared" si="102"/>
        <v>1.6085095343105462</v>
      </c>
      <c r="BU42" s="145">
        <f t="shared" si="103"/>
        <v>100</v>
      </c>
    </row>
    <row r="43" spans="1:73" ht="15">
      <c r="A43" s="224" t="s">
        <v>219</v>
      </c>
      <c r="B43" s="28">
        <f t="shared" si="74"/>
        <v>0</v>
      </c>
      <c r="C43" s="28">
        <f t="shared" si="75"/>
        <v>23.115577889447238</v>
      </c>
      <c r="D43" s="28">
        <f t="shared" si="76"/>
        <v>14.271356783919597</v>
      </c>
      <c r="E43" s="28">
        <f t="shared" si="77"/>
        <v>20.402010050251256</v>
      </c>
      <c r="F43" s="28">
        <f t="shared" si="78"/>
        <v>42.211055276381906</v>
      </c>
      <c r="G43" s="61">
        <f t="shared" si="79"/>
        <v>100</v>
      </c>
      <c r="Q43" s="224" t="s">
        <v>219</v>
      </c>
      <c r="R43" s="28">
        <f t="shared" si="80"/>
        <v>23.905723905723907</v>
      </c>
      <c r="S43" s="28">
        <f t="shared" si="81"/>
        <v>42.76094276094276</v>
      </c>
      <c r="T43" s="28">
        <f t="shared" si="82"/>
        <v>33.33333333333333</v>
      </c>
      <c r="U43" s="61">
        <f t="shared" si="83"/>
        <v>100</v>
      </c>
      <c r="AC43" s="224" t="s">
        <v>219</v>
      </c>
      <c r="AD43" s="28">
        <f t="shared" si="84"/>
        <v>4.040404040404041</v>
      </c>
      <c r="AE43" s="28">
        <f t="shared" si="85"/>
        <v>30.976430976430976</v>
      </c>
      <c r="AF43" s="28">
        <f t="shared" si="86"/>
        <v>43.09764309764309</v>
      </c>
      <c r="AG43" s="28">
        <f t="shared" si="87"/>
        <v>14.14141414141414</v>
      </c>
      <c r="AH43" s="28">
        <f t="shared" si="88"/>
        <v>7.744107744107744</v>
      </c>
      <c r="AI43" s="61">
        <f t="shared" si="89"/>
        <v>100</v>
      </c>
      <c r="AR43" s="228"/>
      <c r="AS43" s="224" t="s">
        <v>219</v>
      </c>
      <c r="AT43" s="28">
        <f t="shared" si="90"/>
        <v>56.22895622895623</v>
      </c>
      <c r="AU43" s="28">
        <f t="shared" si="91"/>
        <v>2.0202020202020203</v>
      </c>
      <c r="AV43" s="28">
        <f t="shared" si="92"/>
        <v>0</v>
      </c>
      <c r="AW43" s="28">
        <f t="shared" si="93"/>
        <v>0</v>
      </c>
      <c r="AX43" s="28">
        <f t="shared" si="94"/>
        <v>3.7037037037037033</v>
      </c>
      <c r="AY43" s="28">
        <f t="shared" si="95"/>
        <v>0.33670033670033667</v>
      </c>
      <c r="AZ43" s="28">
        <f t="shared" si="96"/>
        <v>0.33670033670033667</v>
      </c>
      <c r="BA43" s="28">
        <f t="shared" si="97"/>
        <v>28.619528619528616</v>
      </c>
      <c r="BB43" s="28">
        <f t="shared" si="98"/>
        <v>8.754208754208754</v>
      </c>
      <c r="BC43" s="61">
        <f t="shared" si="99"/>
        <v>100</v>
      </c>
      <c r="BQ43" s="224" t="s">
        <v>217</v>
      </c>
      <c r="BR43" s="28">
        <f t="shared" si="100"/>
        <v>93.80195303042531</v>
      </c>
      <c r="BS43" s="28">
        <f t="shared" si="101"/>
        <v>5.181179888628844</v>
      </c>
      <c r="BT43" s="28">
        <f t="shared" si="102"/>
        <v>1.0168670809458478</v>
      </c>
      <c r="BU43" s="28">
        <f t="shared" si="103"/>
        <v>100</v>
      </c>
    </row>
    <row r="44" spans="1:73" ht="15">
      <c r="A44" s="138" t="s">
        <v>220</v>
      </c>
      <c r="B44" s="145">
        <f t="shared" si="74"/>
        <v>34.37654168722249</v>
      </c>
      <c r="C44" s="145">
        <f t="shared" si="75"/>
        <v>17.692402565367537</v>
      </c>
      <c r="D44" s="145">
        <f t="shared" si="76"/>
        <v>11.769240256536753</v>
      </c>
      <c r="E44" s="145">
        <f t="shared" si="77"/>
        <v>19.63801184015787</v>
      </c>
      <c r="F44" s="145">
        <f t="shared" si="78"/>
        <v>16.523803650715344</v>
      </c>
      <c r="G44" s="225">
        <f t="shared" si="79"/>
        <v>100</v>
      </c>
      <c r="Q44" s="138" t="s">
        <v>220</v>
      </c>
      <c r="R44" s="145">
        <f t="shared" si="80"/>
        <v>57.87810017831091</v>
      </c>
      <c r="S44" s="145">
        <f t="shared" si="81"/>
        <v>36.67531204409143</v>
      </c>
      <c r="T44" s="145">
        <f t="shared" si="82"/>
        <v>5.446587777597666</v>
      </c>
      <c r="U44" s="225">
        <f t="shared" si="83"/>
        <v>100</v>
      </c>
      <c r="AC44" s="138" t="s">
        <v>220</v>
      </c>
      <c r="AD44" s="145">
        <f t="shared" si="84"/>
        <v>10.504133571081214</v>
      </c>
      <c r="AE44" s="145">
        <f t="shared" si="85"/>
        <v>46.09337007618739</v>
      </c>
      <c r="AF44" s="145">
        <f t="shared" si="86"/>
        <v>30.95315286107959</v>
      </c>
      <c r="AG44" s="145">
        <f t="shared" si="87"/>
        <v>9.207326957367483</v>
      </c>
      <c r="AH44" s="145">
        <f t="shared" si="88"/>
        <v>3.242016534284325</v>
      </c>
      <c r="AI44" s="225">
        <f t="shared" si="89"/>
        <v>100</v>
      </c>
      <c r="AR44" s="228"/>
      <c r="AS44" s="138" t="s">
        <v>220</v>
      </c>
      <c r="AT44" s="145">
        <f t="shared" si="90"/>
        <v>57.91862538498946</v>
      </c>
      <c r="AU44" s="145">
        <f t="shared" si="91"/>
        <v>0.7132436375425514</v>
      </c>
      <c r="AV44" s="145">
        <f t="shared" si="92"/>
        <v>1.4994326471065003</v>
      </c>
      <c r="AW44" s="145">
        <f t="shared" si="93"/>
        <v>0.3323066947641433</v>
      </c>
      <c r="AX44" s="145">
        <f t="shared" si="94"/>
        <v>10.301507537688442</v>
      </c>
      <c r="AY44" s="145">
        <f t="shared" si="95"/>
        <v>0.18641595072134867</v>
      </c>
      <c r="AZ44" s="145">
        <f t="shared" si="96"/>
        <v>0.559247852164046</v>
      </c>
      <c r="BA44" s="145">
        <f t="shared" si="97"/>
        <v>20.894796563462474</v>
      </c>
      <c r="BB44" s="145">
        <f t="shared" si="98"/>
        <v>7.594423731561031</v>
      </c>
      <c r="BC44" s="225">
        <f t="shared" si="99"/>
        <v>100.00000000000001</v>
      </c>
      <c r="BQ44" s="224" t="s">
        <v>218</v>
      </c>
      <c r="BR44" s="28">
        <f t="shared" si="100"/>
        <v>84.61538461538461</v>
      </c>
      <c r="BS44" s="28">
        <f t="shared" si="101"/>
        <v>12.417582417582418</v>
      </c>
      <c r="BT44" s="28">
        <f t="shared" si="102"/>
        <v>2.9670329670329667</v>
      </c>
      <c r="BU44" s="28">
        <f t="shared" si="103"/>
        <v>100</v>
      </c>
    </row>
    <row r="45" spans="1:73" ht="15">
      <c r="A45" s="224" t="s">
        <v>221</v>
      </c>
      <c r="B45" s="28">
        <f t="shared" si="74"/>
        <v>49.75011155734047</v>
      </c>
      <c r="C45" s="28">
        <f t="shared" si="75"/>
        <v>17.206604194556004</v>
      </c>
      <c r="D45" s="28">
        <f t="shared" si="76"/>
        <v>9.553770638107988</v>
      </c>
      <c r="E45" s="28">
        <f t="shared" si="77"/>
        <v>18.93797411869701</v>
      </c>
      <c r="F45" s="28">
        <f t="shared" si="78"/>
        <v>4.551539491298527</v>
      </c>
      <c r="G45" s="61">
        <f t="shared" si="79"/>
        <v>100</v>
      </c>
      <c r="Q45" s="224" t="s">
        <v>221</v>
      </c>
      <c r="R45" s="28">
        <f t="shared" si="80"/>
        <v>62.03059805285118</v>
      </c>
      <c r="S45" s="28">
        <f t="shared" si="81"/>
        <v>35.08661019092173</v>
      </c>
      <c r="T45" s="28">
        <f t="shared" si="82"/>
        <v>2.8827917562270833</v>
      </c>
      <c r="U45" s="61">
        <f t="shared" si="83"/>
        <v>100</v>
      </c>
      <c r="AC45" s="224" t="s">
        <v>221</v>
      </c>
      <c r="AD45" s="28">
        <f t="shared" si="84"/>
        <v>12.277152610949551</v>
      </c>
      <c r="AE45" s="28">
        <f t="shared" si="85"/>
        <v>51.270704260968515</v>
      </c>
      <c r="AF45" s="28">
        <f t="shared" si="86"/>
        <v>26.286509040333794</v>
      </c>
      <c r="AG45" s="28">
        <f t="shared" si="87"/>
        <v>7.194335567075484</v>
      </c>
      <c r="AH45" s="28">
        <f t="shared" si="88"/>
        <v>2.9712985206726517</v>
      </c>
      <c r="AI45" s="61">
        <f t="shared" si="89"/>
        <v>99.99999999999999</v>
      </c>
      <c r="AR45" s="228"/>
      <c r="AS45" s="224" t="s">
        <v>221</v>
      </c>
      <c r="AT45" s="28">
        <f t="shared" si="90"/>
        <v>53.913263370843346</v>
      </c>
      <c r="AU45" s="28">
        <f t="shared" si="91"/>
        <v>0.6701226450878746</v>
      </c>
      <c r="AV45" s="28">
        <f t="shared" si="92"/>
        <v>0.8218485269945631</v>
      </c>
      <c r="AW45" s="28">
        <f t="shared" si="93"/>
        <v>0.32873941079782526</v>
      </c>
      <c r="AX45" s="28">
        <f t="shared" si="94"/>
        <v>12.441522316348463</v>
      </c>
      <c r="AY45" s="28">
        <f t="shared" si="95"/>
        <v>0.16436970539891263</v>
      </c>
      <c r="AZ45" s="28">
        <f t="shared" si="96"/>
        <v>0.4931091161967379</v>
      </c>
      <c r="BA45" s="28">
        <f t="shared" si="97"/>
        <v>24.415223163484637</v>
      </c>
      <c r="BB45" s="28">
        <f t="shared" si="98"/>
        <v>6.751801744847643</v>
      </c>
      <c r="BC45" s="61">
        <f t="shared" si="99"/>
        <v>100</v>
      </c>
      <c r="BQ45" s="224" t="s">
        <v>219</v>
      </c>
      <c r="BR45" s="28">
        <f t="shared" si="100"/>
        <v>60.60606060606061</v>
      </c>
      <c r="BS45" s="28">
        <f t="shared" si="101"/>
        <v>25.589225589225588</v>
      </c>
      <c r="BT45" s="28">
        <f t="shared" si="102"/>
        <v>13.804713804713806</v>
      </c>
      <c r="BU45" s="28">
        <f t="shared" si="103"/>
        <v>100</v>
      </c>
    </row>
    <row r="46" spans="1:73" ht="15">
      <c r="A46" s="224" t="s">
        <v>222</v>
      </c>
      <c r="B46" s="28">
        <f t="shared" si="74"/>
        <v>0</v>
      </c>
      <c r="C46" s="28">
        <f t="shared" si="75"/>
        <v>18.778686888844543</v>
      </c>
      <c r="D46" s="28">
        <f t="shared" si="76"/>
        <v>16.723208940331272</v>
      </c>
      <c r="E46" s="28">
        <f t="shared" si="77"/>
        <v>21.203352624226703</v>
      </c>
      <c r="F46" s="28">
        <f t="shared" si="78"/>
        <v>43.29475154659749</v>
      </c>
      <c r="G46" s="61">
        <f t="shared" si="79"/>
        <v>100</v>
      </c>
      <c r="Q46" s="224" t="s">
        <v>222</v>
      </c>
      <c r="R46" s="28">
        <f t="shared" si="80"/>
        <v>50.46285843305487</v>
      </c>
      <c r="S46" s="28">
        <f t="shared" si="81"/>
        <v>39.51230526078122</v>
      </c>
      <c r="T46" s="28">
        <f t="shared" si="82"/>
        <v>10.02483630616392</v>
      </c>
      <c r="U46" s="61">
        <f t="shared" si="83"/>
        <v>100.00000000000001</v>
      </c>
      <c r="AC46" s="224" t="s">
        <v>222</v>
      </c>
      <c r="AD46" s="28">
        <f t="shared" si="84"/>
        <v>7.337999548430798</v>
      </c>
      <c r="AE46" s="28">
        <f t="shared" si="85"/>
        <v>36.84804696319711</v>
      </c>
      <c r="AF46" s="28">
        <f t="shared" si="86"/>
        <v>39.286520659291035</v>
      </c>
      <c r="AG46" s="28">
        <f t="shared" si="87"/>
        <v>12.801986904493113</v>
      </c>
      <c r="AH46" s="28">
        <f t="shared" si="88"/>
        <v>3.725445924587943</v>
      </c>
      <c r="AI46" s="61">
        <f t="shared" si="89"/>
        <v>100</v>
      </c>
      <c r="AR46" s="228"/>
      <c r="AS46" s="224" t="s">
        <v>222</v>
      </c>
      <c r="AT46" s="28">
        <f t="shared" si="90"/>
        <v>65.0711221494694</v>
      </c>
      <c r="AU46" s="28">
        <f t="shared" si="91"/>
        <v>0.7902461052156242</v>
      </c>
      <c r="AV46" s="28">
        <f t="shared" si="92"/>
        <v>2.7094152178821407</v>
      </c>
      <c r="AW46" s="28">
        <f t="shared" si="93"/>
        <v>0.3386769022352676</v>
      </c>
      <c r="AX46" s="28">
        <f t="shared" si="94"/>
        <v>6.48001806276812</v>
      </c>
      <c r="AY46" s="28">
        <f t="shared" si="95"/>
        <v>0.22578460149017837</v>
      </c>
      <c r="AZ46" s="28">
        <f t="shared" si="96"/>
        <v>0.6773538044705352</v>
      </c>
      <c r="BA46" s="28">
        <f t="shared" si="97"/>
        <v>14.608263716414541</v>
      </c>
      <c r="BB46" s="28">
        <f t="shared" si="98"/>
        <v>9.099119440054189</v>
      </c>
      <c r="BC46" s="61">
        <f t="shared" si="99"/>
        <v>100</v>
      </c>
      <c r="BQ46" s="138" t="s">
        <v>220</v>
      </c>
      <c r="BR46" s="145">
        <f t="shared" si="100"/>
        <v>67.17458259037122</v>
      </c>
      <c r="BS46" s="145">
        <f t="shared" si="101"/>
        <v>26.52780029178149</v>
      </c>
      <c r="BT46" s="145">
        <f t="shared" si="102"/>
        <v>6.2976171178473015</v>
      </c>
      <c r="BU46" s="145">
        <f t="shared" si="103"/>
        <v>100</v>
      </c>
    </row>
    <row r="47" spans="1:73" ht="15">
      <c r="A47" s="24" t="s">
        <v>223</v>
      </c>
      <c r="B47" s="27">
        <f t="shared" si="74"/>
        <v>7.705026455026455</v>
      </c>
      <c r="C47" s="27">
        <f t="shared" si="75"/>
        <v>18.963109935332156</v>
      </c>
      <c r="D47" s="27">
        <f t="shared" si="76"/>
        <v>48.409024103468546</v>
      </c>
      <c r="E47" s="27">
        <f t="shared" si="77"/>
        <v>14.595581030766217</v>
      </c>
      <c r="F47" s="27">
        <f t="shared" si="78"/>
        <v>10.327258475406625</v>
      </c>
      <c r="G47" s="59">
        <f t="shared" si="79"/>
        <v>100</v>
      </c>
      <c r="Q47" s="24" t="s">
        <v>223</v>
      </c>
      <c r="R47" s="27">
        <f t="shared" si="80"/>
        <v>49.052067320957</v>
      </c>
      <c r="S47" s="27">
        <f t="shared" si="81"/>
        <v>36.072681407906664</v>
      </c>
      <c r="T47" s="27">
        <f t="shared" si="82"/>
        <v>14.875251271136335</v>
      </c>
      <c r="U47" s="59">
        <f t="shared" si="83"/>
        <v>100</v>
      </c>
      <c r="AC47" s="24" t="s">
        <v>223</v>
      </c>
      <c r="AD47" s="27">
        <f t="shared" si="84"/>
        <v>6.956761657009972</v>
      </c>
      <c r="AE47" s="27">
        <f t="shared" si="85"/>
        <v>38.04343541839108</v>
      </c>
      <c r="AF47" s="27">
        <f t="shared" si="86"/>
        <v>30.93689645658429</v>
      </c>
      <c r="AG47" s="27">
        <f t="shared" si="87"/>
        <v>16.5109770998384</v>
      </c>
      <c r="AH47" s="27">
        <f t="shared" si="88"/>
        <v>7.551929368176265</v>
      </c>
      <c r="AI47" s="59">
        <f t="shared" si="89"/>
        <v>100</v>
      </c>
      <c r="AR47" s="228"/>
      <c r="AS47" s="24" t="s">
        <v>223</v>
      </c>
      <c r="AT47" s="27">
        <f t="shared" si="90"/>
        <v>49.58811241180876</v>
      </c>
      <c r="AU47" s="27">
        <f t="shared" si="91"/>
        <v>0.8986638287808916</v>
      </c>
      <c r="AV47" s="27">
        <f t="shared" si="92"/>
        <v>2.0338181388199126</v>
      </c>
      <c r="AW47" s="27">
        <f t="shared" si="93"/>
        <v>0.39809231011785107</v>
      </c>
      <c r="AX47" s="27">
        <f t="shared" si="94"/>
        <v>5.447164084978913</v>
      </c>
      <c r="AY47" s="27">
        <f t="shared" si="95"/>
        <v>0.23649048125812935</v>
      </c>
      <c r="AZ47" s="27">
        <f t="shared" si="96"/>
        <v>0.4966300106420717</v>
      </c>
      <c r="BA47" s="27">
        <f t="shared" si="97"/>
        <v>33.91667652043672</v>
      </c>
      <c r="BB47" s="27">
        <f t="shared" si="98"/>
        <v>6.984352213156754</v>
      </c>
      <c r="BC47" s="59">
        <f t="shared" si="99"/>
        <v>100</v>
      </c>
      <c r="BQ47" s="224" t="s">
        <v>221</v>
      </c>
      <c r="BR47" s="28">
        <f t="shared" si="100"/>
        <v>76.6595018333544</v>
      </c>
      <c r="BS47" s="28">
        <f t="shared" si="101"/>
        <v>19.45884435453281</v>
      </c>
      <c r="BT47" s="28">
        <f t="shared" si="102"/>
        <v>3.881653812112783</v>
      </c>
      <c r="BU47" s="28">
        <f t="shared" si="103"/>
        <v>100</v>
      </c>
    </row>
    <row r="48" spans="1:73" ht="15">
      <c r="A48" s="224" t="s">
        <v>224</v>
      </c>
      <c r="B48" s="28">
        <f t="shared" si="74"/>
        <v>33.904607922392884</v>
      </c>
      <c r="C48" s="28">
        <f t="shared" si="75"/>
        <v>11.350040420371869</v>
      </c>
      <c r="D48" s="28">
        <f t="shared" si="76"/>
        <v>17.078954459714364</v>
      </c>
      <c r="E48" s="28">
        <f t="shared" si="77"/>
        <v>23.821072487200215</v>
      </c>
      <c r="F48" s="28">
        <f t="shared" si="78"/>
        <v>13.84532471032067</v>
      </c>
      <c r="G48" s="61">
        <f t="shared" si="79"/>
        <v>100</v>
      </c>
      <c r="Q48" s="224" t="s">
        <v>224</v>
      </c>
      <c r="R48" s="28">
        <f t="shared" si="80"/>
        <v>32.90876007278399</v>
      </c>
      <c r="S48" s="28">
        <f t="shared" si="81"/>
        <v>43.25448401351702</v>
      </c>
      <c r="T48" s="28">
        <f t="shared" si="82"/>
        <v>23.836755913698987</v>
      </c>
      <c r="U48" s="61">
        <f t="shared" si="83"/>
        <v>100</v>
      </c>
      <c r="AC48" s="224" t="s">
        <v>224</v>
      </c>
      <c r="AD48" s="28">
        <f t="shared" si="84"/>
        <v>4.055107876267221</v>
      </c>
      <c r="AE48" s="28">
        <f t="shared" si="85"/>
        <v>23.78476735118274</v>
      </c>
      <c r="AF48" s="28">
        <f t="shared" si="86"/>
        <v>33.58461138549519</v>
      </c>
      <c r="AG48" s="28">
        <f t="shared" si="87"/>
        <v>21.653236288016636</v>
      </c>
      <c r="AH48" s="28">
        <f t="shared" si="88"/>
        <v>16.92227709903821</v>
      </c>
      <c r="AI48" s="61">
        <f t="shared" si="89"/>
        <v>100</v>
      </c>
      <c r="AR48" s="228"/>
      <c r="AS48" s="224" t="s">
        <v>224</v>
      </c>
      <c r="AT48" s="28">
        <f t="shared" si="90"/>
        <v>55.3158305172862</v>
      </c>
      <c r="AU48" s="28">
        <f t="shared" si="91"/>
        <v>0.8838055627761892</v>
      </c>
      <c r="AV48" s="28">
        <f t="shared" si="92"/>
        <v>4.471016376397192</v>
      </c>
      <c r="AW48" s="28">
        <f t="shared" si="93"/>
        <v>0.46789706264621783</v>
      </c>
      <c r="AX48" s="28">
        <f t="shared" si="94"/>
        <v>16.92227709903821</v>
      </c>
      <c r="AY48" s="28">
        <f t="shared" si="95"/>
        <v>0.4419027813880946</v>
      </c>
      <c r="AZ48" s="28">
        <f t="shared" si="96"/>
        <v>0.4938913439043411</v>
      </c>
      <c r="BA48" s="28">
        <f t="shared" si="97"/>
        <v>16.09046009877827</v>
      </c>
      <c r="BB48" s="28">
        <f t="shared" si="98"/>
        <v>4.9129191577852875</v>
      </c>
      <c r="BC48" s="61">
        <f t="shared" si="99"/>
        <v>99.99999999999999</v>
      </c>
      <c r="BQ48" s="224" t="s">
        <v>222</v>
      </c>
      <c r="BR48" s="28">
        <f t="shared" si="100"/>
        <v>50.237073831564686</v>
      </c>
      <c r="BS48" s="28">
        <f t="shared" si="101"/>
        <v>39.15104989839693</v>
      </c>
      <c r="BT48" s="28">
        <f t="shared" si="102"/>
        <v>10.611876270038383</v>
      </c>
      <c r="BU48" s="28">
        <f t="shared" si="103"/>
        <v>100</v>
      </c>
    </row>
    <row r="49" spans="1:73" ht="15">
      <c r="A49" s="224" t="s">
        <v>225</v>
      </c>
      <c r="B49" s="28">
        <f t="shared" si="74"/>
        <v>0</v>
      </c>
      <c r="C49" s="28">
        <f t="shared" si="75"/>
        <v>84.09367396593674</v>
      </c>
      <c r="D49" s="28">
        <f t="shared" si="76"/>
        <v>14.963503649635038</v>
      </c>
      <c r="E49" s="28">
        <f t="shared" si="77"/>
        <v>0.7907542579075426</v>
      </c>
      <c r="F49" s="28">
        <f t="shared" si="78"/>
        <v>0.15206812652068127</v>
      </c>
      <c r="G49" s="61">
        <f t="shared" si="79"/>
        <v>100</v>
      </c>
      <c r="Q49" s="224" t="s">
        <v>225</v>
      </c>
      <c r="R49" s="28">
        <f t="shared" si="80"/>
        <v>64.66321243523316</v>
      </c>
      <c r="S49" s="28">
        <f t="shared" si="81"/>
        <v>25.28497409326425</v>
      </c>
      <c r="T49" s="28">
        <f t="shared" si="82"/>
        <v>10.05181347150259</v>
      </c>
      <c r="U49" s="61">
        <f t="shared" si="83"/>
        <v>100</v>
      </c>
      <c r="AC49" s="224" t="s">
        <v>225</v>
      </c>
      <c r="AD49" s="28">
        <f t="shared" si="84"/>
        <v>8.393782383419689</v>
      </c>
      <c r="AE49" s="28">
        <f t="shared" si="85"/>
        <v>27.7720207253886</v>
      </c>
      <c r="AF49" s="28">
        <f t="shared" si="86"/>
        <v>25.906735751295333</v>
      </c>
      <c r="AG49" s="28">
        <f t="shared" si="87"/>
        <v>27.668393782383422</v>
      </c>
      <c r="AH49" s="28">
        <f t="shared" si="88"/>
        <v>10.259067357512954</v>
      </c>
      <c r="AI49" s="61">
        <f t="shared" si="89"/>
        <v>100</v>
      </c>
      <c r="AR49" s="228"/>
      <c r="AS49" s="224" t="s">
        <v>225</v>
      </c>
      <c r="AT49" s="28">
        <f t="shared" si="90"/>
        <v>36.373056994818654</v>
      </c>
      <c r="AU49" s="28">
        <f t="shared" si="91"/>
        <v>2.383419689119171</v>
      </c>
      <c r="AV49" s="28">
        <f t="shared" si="92"/>
        <v>3.316062176165803</v>
      </c>
      <c r="AW49" s="28">
        <f t="shared" si="93"/>
        <v>0.41450777202072536</v>
      </c>
      <c r="AX49" s="28">
        <f t="shared" si="94"/>
        <v>10.05181347150259</v>
      </c>
      <c r="AY49" s="28">
        <f t="shared" si="95"/>
        <v>0.41450777202072536</v>
      </c>
      <c r="AZ49" s="28">
        <f t="shared" si="96"/>
        <v>0.7253886010362695</v>
      </c>
      <c r="BA49" s="28">
        <f t="shared" si="97"/>
        <v>38.75647668393783</v>
      </c>
      <c r="BB49" s="28">
        <f t="shared" si="98"/>
        <v>7.564766839378239</v>
      </c>
      <c r="BC49" s="61">
        <f t="shared" si="99"/>
        <v>100.00000000000001</v>
      </c>
      <c r="BQ49" s="24" t="s">
        <v>223</v>
      </c>
      <c r="BR49" s="27">
        <f t="shared" si="100"/>
        <v>85.6253202475267</v>
      </c>
      <c r="BS49" s="27">
        <f t="shared" si="101"/>
        <v>10.393756651294787</v>
      </c>
      <c r="BT49" s="27">
        <f t="shared" si="102"/>
        <v>3.9809231011785107</v>
      </c>
      <c r="BU49" s="27">
        <f t="shared" si="103"/>
        <v>99.99999999999999</v>
      </c>
    </row>
    <row r="50" spans="1:73" ht="15">
      <c r="A50" s="224" t="s">
        <v>226</v>
      </c>
      <c r="B50" s="28">
        <f t="shared" si="74"/>
        <v>0</v>
      </c>
      <c r="C50" s="28">
        <f t="shared" si="75"/>
        <v>0</v>
      </c>
      <c r="D50" s="28">
        <f t="shared" si="76"/>
        <v>0</v>
      </c>
      <c r="E50" s="28">
        <f t="shared" si="77"/>
        <v>0</v>
      </c>
      <c r="F50" s="28">
        <f t="shared" si="78"/>
        <v>100</v>
      </c>
      <c r="G50" s="61">
        <f t="shared" si="79"/>
        <v>100</v>
      </c>
      <c r="Q50" s="224" t="s">
        <v>226</v>
      </c>
      <c r="R50" s="28">
        <f t="shared" si="80"/>
        <v>56.85618729096989</v>
      </c>
      <c r="S50" s="28">
        <f t="shared" si="81"/>
        <v>34.78260869565217</v>
      </c>
      <c r="T50" s="28">
        <f t="shared" si="82"/>
        <v>8.361204013377927</v>
      </c>
      <c r="U50" s="61">
        <f t="shared" si="83"/>
        <v>99.99999999999999</v>
      </c>
      <c r="AC50" s="224" t="s">
        <v>226</v>
      </c>
      <c r="AD50" s="28">
        <f t="shared" si="84"/>
        <v>14.046822742474916</v>
      </c>
      <c r="AE50" s="28">
        <f t="shared" si="85"/>
        <v>33.77926421404682</v>
      </c>
      <c r="AF50" s="28">
        <f t="shared" si="86"/>
        <v>33.44481605351171</v>
      </c>
      <c r="AG50" s="28">
        <f t="shared" si="87"/>
        <v>13.712374581939798</v>
      </c>
      <c r="AH50" s="28">
        <f t="shared" si="88"/>
        <v>5.016722408026756</v>
      </c>
      <c r="AI50" s="61">
        <f t="shared" si="89"/>
        <v>99.99999999999999</v>
      </c>
      <c r="AR50" s="228"/>
      <c r="AS50" s="224" t="s">
        <v>226</v>
      </c>
      <c r="AT50" s="28">
        <f t="shared" si="90"/>
        <v>74.24749163879598</v>
      </c>
      <c r="AU50" s="28">
        <f t="shared" si="91"/>
        <v>1.3377926421404682</v>
      </c>
      <c r="AV50" s="28">
        <f t="shared" si="92"/>
        <v>1.3377926421404682</v>
      </c>
      <c r="AW50" s="28">
        <f t="shared" si="93"/>
        <v>0.33444816053511706</v>
      </c>
      <c r="AX50" s="28">
        <f t="shared" si="94"/>
        <v>1.6722408026755853</v>
      </c>
      <c r="AY50" s="28">
        <f t="shared" si="95"/>
        <v>0.33444816053511706</v>
      </c>
      <c r="AZ50" s="28">
        <f t="shared" si="96"/>
        <v>0</v>
      </c>
      <c r="BA50" s="28">
        <f t="shared" si="97"/>
        <v>6.354515050167224</v>
      </c>
      <c r="BB50" s="28">
        <f t="shared" si="98"/>
        <v>14.381270903010032</v>
      </c>
      <c r="BC50" s="61">
        <f t="shared" si="99"/>
        <v>100</v>
      </c>
      <c r="BQ50" s="224" t="s">
        <v>224</v>
      </c>
      <c r="BR50" s="28">
        <f t="shared" si="100"/>
        <v>67.68910839615285</v>
      </c>
      <c r="BS50" s="28">
        <f t="shared" si="101"/>
        <v>22.459059007018457</v>
      </c>
      <c r="BT50" s="28">
        <f t="shared" si="102"/>
        <v>9.851832596828698</v>
      </c>
      <c r="BU50" s="28">
        <f t="shared" si="103"/>
        <v>100</v>
      </c>
    </row>
    <row r="51" spans="1:73" ht="15">
      <c r="A51" s="224" t="s">
        <v>227</v>
      </c>
      <c r="B51" s="28">
        <f t="shared" si="74"/>
        <v>0</v>
      </c>
      <c r="C51" s="28">
        <f t="shared" si="75"/>
        <v>17.952361618622277</v>
      </c>
      <c r="D51" s="28">
        <f t="shared" si="76"/>
        <v>60.671268101231554</v>
      </c>
      <c r="E51" s="28">
        <f t="shared" si="77"/>
        <v>12.638719718500473</v>
      </c>
      <c r="F51" s="28">
        <f t="shared" si="78"/>
        <v>8.737650561645689</v>
      </c>
      <c r="G51" s="61">
        <f t="shared" si="79"/>
        <v>99.99999999999999</v>
      </c>
      <c r="Q51" s="224" t="s">
        <v>227</v>
      </c>
      <c r="R51" s="28">
        <f t="shared" si="80"/>
        <v>51.25863770977295</v>
      </c>
      <c r="S51" s="28">
        <f t="shared" si="81"/>
        <v>35.24185587364265</v>
      </c>
      <c r="T51" s="28">
        <f t="shared" si="82"/>
        <v>13.499506416584403</v>
      </c>
      <c r="U51" s="61">
        <f t="shared" si="83"/>
        <v>100</v>
      </c>
      <c r="AC51" s="224" t="s">
        <v>227</v>
      </c>
      <c r="AD51" s="28">
        <f t="shared" si="84"/>
        <v>7.334649555774926</v>
      </c>
      <c r="AE51" s="28">
        <f t="shared" si="85"/>
        <v>41.3030602171767</v>
      </c>
      <c r="AF51" s="28">
        <f t="shared" si="86"/>
        <v>30.636722606120436</v>
      </c>
      <c r="AG51" s="28">
        <f t="shared" si="87"/>
        <v>15.044422507403752</v>
      </c>
      <c r="AH51" s="28">
        <f t="shared" si="88"/>
        <v>5.6811451135241855</v>
      </c>
      <c r="AI51" s="61">
        <f t="shared" si="89"/>
        <v>100</v>
      </c>
      <c r="AR51" s="228"/>
      <c r="AS51" s="224" t="s">
        <v>227</v>
      </c>
      <c r="AT51" s="28">
        <f t="shared" si="90"/>
        <v>48.76604146100691</v>
      </c>
      <c r="AU51" s="28">
        <f t="shared" si="91"/>
        <v>0.824284304047384</v>
      </c>
      <c r="AV51" s="28">
        <f t="shared" si="92"/>
        <v>1.5202369200394865</v>
      </c>
      <c r="AW51" s="28">
        <f t="shared" si="93"/>
        <v>0.38499506416584406</v>
      </c>
      <c r="AX51" s="28">
        <f t="shared" si="94"/>
        <v>3.104639684106614</v>
      </c>
      <c r="AY51" s="28">
        <f t="shared" si="95"/>
        <v>0.18756169792694966</v>
      </c>
      <c r="AZ51" s="28">
        <f t="shared" si="96"/>
        <v>0.4935834155972359</v>
      </c>
      <c r="BA51" s="28">
        <f t="shared" si="97"/>
        <v>37.477788746298124</v>
      </c>
      <c r="BB51" s="28">
        <f t="shared" si="98"/>
        <v>7.240868706811451</v>
      </c>
      <c r="BC51" s="61">
        <f t="shared" si="99"/>
        <v>100</v>
      </c>
      <c r="BQ51" s="224" t="s">
        <v>225</v>
      </c>
      <c r="BR51" s="28">
        <f t="shared" si="100"/>
        <v>94.71502590673575</v>
      </c>
      <c r="BS51" s="28">
        <f t="shared" si="101"/>
        <v>4.766839378238342</v>
      </c>
      <c r="BT51" s="28">
        <f t="shared" si="102"/>
        <v>0.5181347150259068</v>
      </c>
      <c r="BU51" s="28">
        <f t="shared" si="103"/>
        <v>100</v>
      </c>
    </row>
    <row r="52" spans="1:73" ht="15">
      <c r="A52" s="63" t="s">
        <v>109</v>
      </c>
      <c r="B52" s="61">
        <f t="shared" si="74"/>
        <v>16.89684665570466</v>
      </c>
      <c r="C52" s="61">
        <f t="shared" si="75"/>
        <v>10.557338354638519</v>
      </c>
      <c r="D52" s="61">
        <f t="shared" si="76"/>
        <v>29.24899220283244</v>
      </c>
      <c r="E52" s="61">
        <f t="shared" si="77"/>
        <v>22.95490107675171</v>
      </c>
      <c r="F52" s="61">
        <f t="shared" si="78"/>
        <v>20.341921710072665</v>
      </c>
      <c r="G52" s="61">
        <f t="shared" si="79"/>
        <v>100</v>
      </c>
      <c r="Q52" s="63" t="s">
        <v>109</v>
      </c>
      <c r="R52" s="61">
        <f t="shared" si="80"/>
        <v>45.322737618109784</v>
      </c>
      <c r="S52" s="61">
        <f t="shared" si="81"/>
        <v>43.22760607848697</v>
      </c>
      <c r="T52" s="61">
        <f t="shared" si="82"/>
        <v>11.449656303403248</v>
      </c>
      <c r="U52" s="61">
        <f t="shared" si="83"/>
        <v>100</v>
      </c>
      <c r="AC52" s="63" t="s">
        <v>109</v>
      </c>
      <c r="AD52" s="61">
        <f t="shared" si="84"/>
        <v>24.12006774309733</v>
      </c>
      <c r="AE52" s="61">
        <f t="shared" si="85"/>
        <v>35.4647375721303</v>
      </c>
      <c r="AF52" s="61">
        <f t="shared" si="86"/>
        <v>22.99663583487237</v>
      </c>
      <c r="AG52" s="61">
        <f t="shared" si="87"/>
        <v>11.186040630531906</v>
      </c>
      <c r="AH52" s="61">
        <f t="shared" si="88"/>
        <v>6.232518219368089</v>
      </c>
      <c r="AI52" s="61">
        <f t="shared" si="89"/>
        <v>100</v>
      </c>
      <c r="AS52" s="63" t="s">
        <v>109</v>
      </c>
      <c r="AT52" s="61">
        <f t="shared" si="90"/>
        <v>54.6787950311511</v>
      </c>
      <c r="AU52" s="61">
        <f t="shared" si="91"/>
        <v>0.838359145701302</v>
      </c>
      <c r="AV52" s="61">
        <f t="shared" si="92"/>
        <v>1.7341926386856</v>
      </c>
      <c r="AW52" s="61">
        <f t="shared" si="93"/>
        <v>0.5517537339167617</v>
      </c>
      <c r="AX52" s="61">
        <f t="shared" si="94"/>
        <v>5.535929130298177</v>
      </c>
      <c r="AY52" s="61">
        <f t="shared" si="95"/>
        <v>0.21993516893626477</v>
      </c>
      <c r="AZ52" s="61">
        <f t="shared" si="96"/>
        <v>0.5249323718513637</v>
      </c>
      <c r="BA52" s="61">
        <f t="shared" si="97"/>
        <v>28.117217015472097</v>
      </c>
      <c r="BB52" s="61">
        <f t="shared" si="98"/>
        <v>7.7988857639873395</v>
      </c>
      <c r="BC52" s="61">
        <f t="shared" si="99"/>
        <v>100</v>
      </c>
      <c r="BQ52" s="224" t="s">
        <v>226</v>
      </c>
      <c r="BR52" s="28">
        <f t="shared" si="100"/>
        <v>29.09698996655518</v>
      </c>
      <c r="BS52" s="28">
        <f t="shared" si="101"/>
        <v>30.100334448160538</v>
      </c>
      <c r="BT52" s="28">
        <f t="shared" si="102"/>
        <v>40.802675585284284</v>
      </c>
      <c r="BU52" s="28">
        <f t="shared" si="103"/>
        <v>100</v>
      </c>
    </row>
    <row r="53" spans="1:73" ht="15" customHeight="1">
      <c r="A53" s="113" t="s">
        <v>384</v>
      </c>
      <c r="B53" s="199"/>
      <c r="C53" s="199"/>
      <c r="D53" s="199"/>
      <c r="E53" s="199"/>
      <c r="F53" s="199"/>
      <c r="G53" s="99" t="s">
        <v>0</v>
      </c>
      <c r="Q53" s="113" t="s">
        <v>388</v>
      </c>
      <c r="R53" s="199"/>
      <c r="S53" s="199"/>
      <c r="T53" s="199"/>
      <c r="U53" s="99" t="s">
        <v>0</v>
      </c>
      <c r="AC53" s="113" t="s">
        <v>396</v>
      </c>
      <c r="AD53" s="199"/>
      <c r="AE53" s="199"/>
      <c r="AF53" s="199"/>
      <c r="AI53" s="99" t="s">
        <v>0</v>
      </c>
      <c r="AS53" s="113" t="s">
        <v>406</v>
      </c>
      <c r="AT53" s="199"/>
      <c r="AY53" s="199"/>
      <c r="AZ53" s="199"/>
      <c r="BC53" s="99" t="s">
        <v>0</v>
      </c>
      <c r="BQ53" s="224" t="s">
        <v>227</v>
      </c>
      <c r="BR53" s="28">
        <f t="shared" si="100"/>
        <v>89.43237907206318</v>
      </c>
      <c r="BS53" s="28">
        <f t="shared" si="101"/>
        <v>8.079960513326752</v>
      </c>
      <c r="BT53" s="28">
        <f t="shared" si="102"/>
        <v>2.487660414610069</v>
      </c>
      <c r="BU53" s="28">
        <f t="shared" si="103"/>
        <v>100</v>
      </c>
    </row>
    <row r="54" spans="1:73" ht="15">
      <c r="A54" s="8"/>
      <c r="B54" s="199"/>
      <c r="C54" s="199"/>
      <c r="D54" s="199"/>
      <c r="E54" s="199"/>
      <c r="F54" s="199"/>
      <c r="G54" s="99" t="s">
        <v>7</v>
      </c>
      <c r="Q54" s="199"/>
      <c r="R54" s="199"/>
      <c r="S54" s="199"/>
      <c r="T54" s="199"/>
      <c r="U54" s="99" t="s">
        <v>7</v>
      </c>
      <c r="AC54" s="199"/>
      <c r="AD54" s="199"/>
      <c r="AE54" s="199"/>
      <c r="AF54" s="199"/>
      <c r="AI54" s="99" t="s">
        <v>7</v>
      </c>
      <c r="AS54" s="199"/>
      <c r="AT54" s="199"/>
      <c r="AY54" s="199"/>
      <c r="AZ54" s="199"/>
      <c r="BC54" s="99" t="s">
        <v>7</v>
      </c>
      <c r="BQ54" s="63" t="s">
        <v>109</v>
      </c>
      <c r="BR54" s="28">
        <f t="shared" si="100"/>
        <v>79.33605634018683</v>
      </c>
      <c r="BS54" s="28">
        <f t="shared" si="101"/>
        <v>17.20628692726813</v>
      </c>
      <c r="BT54" s="28">
        <f t="shared" si="102"/>
        <v>3.4576567325450407</v>
      </c>
      <c r="BU54" s="28">
        <f t="shared" si="103"/>
        <v>100</v>
      </c>
    </row>
    <row r="55" spans="69:73" ht="15" customHeight="1">
      <c r="BQ55" s="113" t="s">
        <v>415</v>
      </c>
      <c r="BR55" s="199"/>
      <c r="BU55" s="99" t="s">
        <v>0</v>
      </c>
    </row>
    <row r="56" spans="69:73" ht="15">
      <c r="BQ56" s="199"/>
      <c r="BR56" s="199"/>
      <c r="BU56" s="99" t="s">
        <v>7</v>
      </c>
    </row>
    <row r="57" spans="2:73" ht="12.75">
      <c r="B57" s="226"/>
      <c r="BQ57" s="232"/>
      <c r="BR57" s="221"/>
      <c r="BS57" s="221"/>
      <c r="BT57" s="221"/>
      <c r="BU57" s="221"/>
    </row>
    <row r="58" spans="69:73" ht="12.75">
      <c r="BQ58" s="228"/>
      <c r="BR58" s="373"/>
      <c r="BS58" s="374"/>
      <c r="BT58" s="374"/>
      <c r="BU58" s="374"/>
    </row>
    <row r="100" spans="29:34" ht="12.75">
      <c r="AC100" s="373"/>
      <c r="AD100" s="374"/>
      <c r="AE100" s="374"/>
      <c r="AF100" s="374"/>
      <c r="AG100" s="374"/>
      <c r="AH100" s="374"/>
    </row>
    <row r="140" spans="20:23" ht="12.75">
      <c r="T140" s="373"/>
      <c r="U140" s="374"/>
      <c r="V140" s="374"/>
      <c r="W140" s="374"/>
    </row>
    <row r="141" spans="19:23" ht="12.75">
      <c r="S141" s="227"/>
      <c r="T141" s="57"/>
      <c r="U141" s="57"/>
      <c r="V141" s="57"/>
      <c r="W141" s="57"/>
    </row>
    <row r="142" spans="19:23" ht="12.75">
      <c r="S142" s="228"/>
      <c r="T142" s="221"/>
      <c r="U142" s="221"/>
      <c r="V142" s="221"/>
      <c r="W142" s="221"/>
    </row>
    <row r="143" spans="19:23" ht="12.75">
      <c r="S143" s="228"/>
      <c r="T143" s="221"/>
      <c r="U143" s="221"/>
      <c r="V143" s="221"/>
      <c r="W143" s="221"/>
    </row>
    <row r="144" spans="19:23" ht="12.75">
      <c r="S144" s="228"/>
      <c r="T144" s="221"/>
      <c r="U144" s="221"/>
      <c r="V144" s="221"/>
      <c r="W144" s="221"/>
    </row>
    <row r="145" spans="19:23" ht="12.75">
      <c r="S145" s="228"/>
      <c r="T145" s="221"/>
      <c r="U145" s="221"/>
      <c r="V145" s="221"/>
      <c r="W145" s="221"/>
    </row>
    <row r="146" spans="18:23" ht="12.75">
      <c r="R146" s="232"/>
      <c r="S146" s="228"/>
      <c r="T146" s="221"/>
      <c r="U146" s="221"/>
      <c r="V146" s="221"/>
      <c r="W146" s="221"/>
    </row>
    <row r="147" spans="19:23" ht="12.75">
      <c r="S147" s="228"/>
      <c r="T147" s="221"/>
      <c r="U147" s="221"/>
      <c r="V147" s="221"/>
      <c r="W147" s="221"/>
    </row>
    <row r="148" spans="19:23" ht="12.75">
      <c r="S148" s="228"/>
      <c r="T148" s="221"/>
      <c r="U148" s="221"/>
      <c r="V148" s="221"/>
      <c r="W148" s="221"/>
    </row>
    <row r="149" spans="19:23" ht="12.75">
      <c r="S149" s="228"/>
      <c r="T149" s="221"/>
      <c r="U149" s="221"/>
      <c r="V149" s="221"/>
      <c r="W149" s="221"/>
    </row>
    <row r="150" spans="19:23" ht="12.75">
      <c r="S150" s="228"/>
      <c r="T150" s="221"/>
      <c r="U150" s="221"/>
      <c r="V150" s="221"/>
      <c r="W150" s="221"/>
    </row>
    <row r="151" spans="19:23" ht="12.75">
      <c r="S151" s="228"/>
      <c r="T151" s="221"/>
      <c r="U151" s="221"/>
      <c r="V151" s="221"/>
      <c r="W151" s="221"/>
    </row>
    <row r="152" spans="19:23" ht="12.75">
      <c r="S152" s="228"/>
      <c r="T152" s="221"/>
      <c r="U152" s="221"/>
      <c r="V152" s="221"/>
      <c r="W152" s="221"/>
    </row>
    <row r="153" spans="19:23" ht="12.75">
      <c r="S153" s="228"/>
      <c r="T153" s="221"/>
      <c r="U153" s="221"/>
      <c r="V153" s="221"/>
      <c r="W153" s="221"/>
    </row>
    <row r="154" spans="19:23" ht="12.75">
      <c r="S154" s="228"/>
      <c r="T154" s="221"/>
      <c r="U154" s="221"/>
      <c r="V154" s="221"/>
      <c r="W154" s="221"/>
    </row>
    <row r="155" spans="19:23" ht="12.75">
      <c r="S155" s="228"/>
      <c r="T155" s="221"/>
      <c r="U155" s="221"/>
      <c r="V155" s="221"/>
      <c r="W155" s="221"/>
    </row>
    <row r="156" spans="19:23" ht="12.75">
      <c r="S156" s="228"/>
      <c r="T156" s="221"/>
      <c r="U156" s="221"/>
      <c r="V156" s="221"/>
      <c r="W156" s="221"/>
    </row>
    <row r="157" spans="19:23" ht="12.75">
      <c r="S157" s="228"/>
      <c r="T157" s="221"/>
      <c r="U157" s="221"/>
      <c r="V157" s="221"/>
      <c r="W157" s="221"/>
    </row>
    <row r="158" spans="19:23" ht="12.75">
      <c r="S158" s="228"/>
      <c r="T158" s="221"/>
      <c r="U158" s="221"/>
      <c r="V158" s="221"/>
      <c r="W158" s="221"/>
    </row>
    <row r="159" spans="19:23" ht="12.75">
      <c r="S159" s="228"/>
      <c r="T159" s="221"/>
      <c r="U159" s="221"/>
      <c r="V159" s="221"/>
      <c r="W159" s="221"/>
    </row>
    <row r="160" spans="19:23" ht="12.75">
      <c r="S160" s="228"/>
      <c r="T160" s="221"/>
      <c r="U160" s="221"/>
      <c r="V160" s="221"/>
      <c r="W160" s="221"/>
    </row>
    <row r="161" spans="19:23" ht="12.75">
      <c r="S161" s="228"/>
      <c r="T161" s="221"/>
      <c r="U161" s="221"/>
      <c r="V161" s="221"/>
      <c r="W161" s="221"/>
    </row>
    <row r="162" spans="19:23" ht="12.75">
      <c r="S162" s="228"/>
      <c r="T162" s="221"/>
      <c r="U162" s="221"/>
      <c r="V162" s="221"/>
      <c r="W162" s="221"/>
    </row>
    <row r="163" spans="19:23" ht="12.75">
      <c r="S163" s="228"/>
      <c r="T163" s="221"/>
      <c r="U163" s="221"/>
      <c r="V163" s="221"/>
      <c r="W163" s="221"/>
    </row>
    <row r="210" spans="5:10" ht="12.75">
      <c r="E210" s="373"/>
      <c r="F210" s="374"/>
      <c r="G210" s="374"/>
      <c r="H210" s="374"/>
      <c r="I210" s="374"/>
      <c r="J210" s="374"/>
    </row>
  </sheetData>
  <sheetProtection/>
  <mergeCells count="31">
    <mergeCell ref="CA3:CA4"/>
    <mergeCell ref="BT31:BT32"/>
    <mergeCell ref="BU31:BU32"/>
    <mergeCell ref="BR58:BU58"/>
    <mergeCell ref="BR30:BT30"/>
    <mergeCell ref="BR31:BR32"/>
    <mergeCell ref="BS31:BS32"/>
    <mergeCell ref="BX2:BZ2"/>
    <mergeCell ref="BX3:BX4"/>
    <mergeCell ref="BY3:BY4"/>
    <mergeCell ref="BZ3:BZ4"/>
    <mergeCell ref="BR2:BT2"/>
    <mergeCell ref="BU3:BU4"/>
    <mergeCell ref="BT3:BT4"/>
    <mergeCell ref="BS3:BS4"/>
    <mergeCell ref="BR3:BR4"/>
    <mergeCell ref="T140:W140"/>
    <mergeCell ref="R2:T2"/>
    <mergeCell ref="R29:T29"/>
    <mergeCell ref="X2:Z2"/>
    <mergeCell ref="E210:J210"/>
    <mergeCell ref="B2:F2"/>
    <mergeCell ref="B29:F29"/>
    <mergeCell ref="J2:N2"/>
    <mergeCell ref="AT2:BB2"/>
    <mergeCell ref="AT29:BB29"/>
    <mergeCell ref="BF2:BN2"/>
    <mergeCell ref="AC100:AH100"/>
    <mergeCell ref="AD2:AH2"/>
    <mergeCell ref="AD29:AH29"/>
    <mergeCell ref="AL2:AP2"/>
  </mergeCells>
  <printOptions/>
  <pageMargins left="0.25" right="0.25" top="0.25" bottom="0.47" header="0.25" footer="0.25"/>
  <pageSetup horizontalDpi="300" verticalDpi="300" orientation="landscape" paperSize="9" scale="65" r:id="rId2"/>
  <headerFooter alignWithMargins="0">
    <oddFooter>&amp;L2011 Census Detailed Characteristics - Housing -  &amp;A &amp;R&amp;P</oddFooter>
  </headerFooter>
  <colBreaks count="2" manualBreakCount="2">
    <brk id="7" max="65535" man="1"/>
    <brk id="15" max="5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28125" style="0" customWidth="1"/>
    <col min="2" max="2" width="29.00390625" style="0" customWidth="1"/>
    <col min="3" max="3" width="32.57421875" style="0" customWidth="1"/>
    <col min="4" max="4" width="41.28125" style="0" customWidth="1"/>
    <col min="5" max="5" width="9.8515625" style="0" bestFit="1" customWidth="1"/>
  </cols>
  <sheetData>
    <row r="1" spans="1:4" ht="15">
      <c r="A1" s="94" t="s">
        <v>512</v>
      </c>
      <c r="B1" s="95"/>
      <c r="C1" s="95"/>
      <c r="D1" s="95"/>
    </row>
    <row r="2" spans="1:5" ht="15" customHeight="1">
      <c r="A2" s="258" t="s">
        <v>513</v>
      </c>
      <c r="B2" s="302" t="s">
        <v>514</v>
      </c>
      <c r="C2" s="344"/>
      <c r="D2" s="345"/>
      <c r="E2" s="40"/>
    </row>
    <row r="3" spans="1:5" ht="15" customHeight="1">
      <c r="A3" s="259"/>
      <c r="B3" s="260" t="s">
        <v>515</v>
      </c>
      <c r="C3" s="260" t="s">
        <v>516</v>
      </c>
      <c r="D3" s="260" t="s">
        <v>517</v>
      </c>
      <c r="E3" s="12" t="s">
        <v>1</v>
      </c>
    </row>
    <row r="4" spans="1:5" ht="15">
      <c r="A4" s="261" t="s">
        <v>518</v>
      </c>
      <c r="B4" s="25">
        <v>18650</v>
      </c>
      <c r="C4" s="25">
        <v>17131</v>
      </c>
      <c r="D4" s="25">
        <v>8118</v>
      </c>
      <c r="E4" s="262">
        <f>D4+C4+B4</f>
        <v>43899</v>
      </c>
    </row>
    <row r="5" spans="1:5" ht="15">
      <c r="A5" s="263" t="s">
        <v>519</v>
      </c>
      <c r="B5" s="3">
        <v>12354</v>
      </c>
      <c r="C5" s="3">
        <v>9868</v>
      </c>
      <c r="D5" s="3">
        <v>3144</v>
      </c>
      <c r="E5" s="163">
        <f aca="true" t="shared" si="0" ref="E5:E11">D5+C5+B5</f>
        <v>25366</v>
      </c>
    </row>
    <row r="6" spans="1:5" ht="15">
      <c r="A6" s="263" t="s">
        <v>520</v>
      </c>
      <c r="B6" s="3">
        <v>5341</v>
      </c>
      <c r="C6" s="3">
        <v>6529</v>
      </c>
      <c r="D6" s="3">
        <v>4236</v>
      </c>
      <c r="E6" s="163">
        <f t="shared" si="0"/>
        <v>16106</v>
      </c>
    </row>
    <row r="7" spans="1:5" ht="15">
      <c r="A7" s="263" t="s">
        <v>521</v>
      </c>
      <c r="B7" s="3">
        <v>955</v>
      </c>
      <c r="C7" s="3">
        <v>734</v>
      </c>
      <c r="D7" s="3">
        <v>738</v>
      </c>
      <c r="E7" s="163">
        <f t="shared" si="0"/>
        <v>2427</v>
      </c>
    </row>
    <row r="8" spans="1:5" ht="15">
      <c r="A8" s="261" t="s">
        <v>522</v>
      </c>
      <c r="B8" s="25">
        <v>5829</v>
      </c>
      <c r="C8" s="25">
        <v>2383</v>
      </c>
      <c r="D8" s="25">
        <v>1412</v>
      </c>
      <c r="E8" s="262">
        <f t="shared" si="0"/>
        <v>9624</v>
      </c>
    </row>
    <row r="9" spans="1:5" ht="15">
      <c r="A9" s="263" t="s">
        <v>523</v>
      </c>
      <c r="B9" s="3">
        <v>3413</v>
      </c>
      <c r="C9" s="3">
        <v>1220</v>
      </c>
      <c r="D9" s="3">
        <v>487</v>
      </c>
      <c r="E9" s="163">
        <f t="shared" si="0"/>
        <v>5120</v>
      </c>
    </row>
    <row r="10" spans="1:5" ht="15">
      <c r="A10" s="263" t="s">
        <v>524</v>
      </c>
      <c r="B10" s="3">
        <v>2416</v>
      </c>
      <c r="C10" s="3">
        <v>1163</v>
      </c>
      <c r="D10" s="3">
        <v>925</v>
      </c>
      <c r="E10" s="163">
        <f t="shared" si="0"/>
        <v>4504</v>
      </c>
    </row>
    <row r="11" spans="1:5" ht="15">
      <c r="A11" s="264" t="s">
        <v>109</v>
      </c>
      <c r="B11" s="64">
        <f>B5+B6+B7+B9+B10</f>
        <v>24479</v>
      </c>
      <c r="C11" s="64">
        <f>C5+C6+C7+C9+C10</f>
        <v>19514</v>
      </c>
      <c r="D11" s="64">
        <f>D5+D6+D7+D9+D10</f>
        <v>9530</v>
      </c>
      <c r="E11" s="163">
        <f t="shared" si="0"/>
        <v>53523</v>
      </c>
    </row>
    <row r="12" spans="1:5" ht="15" customHeight="1">
      <c r="A12" s="376" t="s">
        <v>525</v>
      </c>
      <c r="B12" s="95"/>
      <c r="C12" s="95"/>
      <c r="E12" s="99" t="s">
        <v>0</v>
      </c>
    </row>
    <row r="13" spans="1:5" ht="15">
      <c r="A13" s="365"/>
      <c r="B13" s="95"/>
      <c r="C13" s="95"/>
      <c r="E13" s="99" t="s">
        <v>7</v>
      </c>
    </row>
    <row r="15" ht="15" customHeight="1"/>
    <row r="16" spans="1:4" ht="15">
      <c r="A16" s="94" t="s">
        <v>526</v>
      </c>
      <c r="B16" s="95"/>
      <c r="C16" s="95"/>
      <c r="D16" s="95"/>
    </row>
    <row r="17" spans="1:5" ht="15" customHeight="1">
      <c r="A17" s="258" t="s">
        <v>513</v>
      </c>
      <c r="B17" s="302" t="s">
        <v>514</v>
      </c>
      <c r="C17" s="303"/>
      <c r="D17" s="305"/>
      <c r="E17" s="40"/>
    </row>
    <row r="18" spans="1:5" ht="15">
      <c r="A18" s="259"/>
      <c r="B18" s="260" t="s">
        <v>515</v>
      </c>
      <c r="C18" s="260" t="s">
        <v>516</v>
      </c>
      <c r="D18" s="260" t="s">
        <v>517</v>
      </c>
      <c r="E18" s="12" t="s">
        <v>1</v>
      </c>
    </row>
    <row r="19" spans="1:5" ht="15">
      <c r="A19" s="261" t="s">
        <v>518</v>
      </c>
      <c r="B19" s="27">
        <f>(B4/B11)*100</f>
        <v>76.18775276767842</v>
      </c>
      <c r="C19" s="27">
        <f>(C4/C11)*100</f>
        <v>87.78825458645075</v>
      </c>
      <c r="D19" s="27">
        <f>(D4/D11)*100</f>
        <v>85.18363064008395</v>
      </c>
      <c r="E19" s="59">
        <f>(E4/E11)*100</f>
        <v>82.01894512639426</v>
      </c>
    </row>
    <row r="20" spans="1:5" ht="15">
      <c r="A20" s="263" t="s">
        <v>519</v>
      </c>
      <c r="B20" s="16">
        <f>(B5/B11)*100</f>
        <v>50.46774786551739</v>
      </c>
      <c r="C20" s="16">
        <f>(C5/C11)*100</f>
        <v>50.56882238392949</v>
      </c>
      <c r="D20" s="16">
        <f>(D5/D11)*100</f>
        <v>32.990556138509966</v>
      </c>
      <c r="E20" s="60">
        <f>(E5/E11)*100</f>
        <v>47.39270967621396</v>
      </c>
    </row>
    <row r="21" spans="1:5" ht="15">
      <c r="A21" s="263" t="s">
        <v>520</v>
      </c>
      <c r="B21" s="16">
        <f>(B6/B11)*100</f>
        <v>21.8187017443523</v>
      </c>
      <c r="C21" s="16">
        <f>(C6/C11)*100</f>
        <v>33.45803013221277</v>
      </c>
      <c r="D21" s="16">
        <f>(D6/D11)*100</f>
        <v>44.449108079748164</v>
      </c>
      <c r="E21" s="60">
        <f>(E6/E11)*100</f>
        <v>30.09173626291501</v>
      </c>
    </row>
    <row r="22" spans="1:5" ht="15">
      <c r="A22" s="263" t="s">
        <v>521</v>
      </c>
      <c r="B22" s="16">
        <f>(B7/B11)*100</f>
        <v>3.901303157808734</v>
      </c>
      <c r="C22" s="16">
        <f>(C7/C11)*100</f>
        <v>3.7614020703084963</v>
      </c>
      <c r="D22" s="16">
        <f>(D7/D11)*100</f>
        <v>7.743966421825814</v>
      </c>
      <c r="E22" s="60">
        <f>(E7/E11)*100</f>
        <v>4.534499187265288</v>
      </c>
    </row>
    <row r="23" spans="1:5" ht="15">
      <c r="A23" s="261" t="s">
        <v>522</v>
      </c>
      <c r="B23" s="27">
        <f>(B8/B11)*100</f>
        <v>23.81224723232158</v>
      </c>
      <c r="C23" s="27">
        <f>(C8/C11)*100</f>
        <v>12.211745413549247</v>
      </c>
      <c r="D23" s="27">
        <f>(D8/D11)*100</f>
        <v>14.816369359916054</v>
      </c>
      <c r="E23" s="59">
        <f>(E8/E11)*100</f>
        <v>17.98105487360574</v>
      </c>
    </row>
    <row r="24" spans="1:5" ht="15">
      <c r="A24" s="263" t="s">
        <v>523</v>
      </c>
      <c r="B24" s="16">
        <f>(B9/B11)*100</f>
        <v>13.942563013194983</v>
      </c>
      <c r="C24" s="16">
        <f>(C9/C11)*100</f>
        <v>6.251921697243006</v>
      </c>
      <c r="D24" s="16">
        <f>(D9/D11)*100</f>
        <v>5.110178384050367</v>
      </c>
      <c r="E24" s="60">
        <f>(E9/E11)*100</f>
        <v>9.56598098013938</v>
      </c>
    </row>
    <row r="25" spans="1:5" ht="15" customHeight="1">
      <c r="A25" s="263" t="s">
        <v>524</v>
      </c>
      <c r="B25" s="16">
        <f>(B10/B11)*100</f>
        <v>9.869684219126599</v>
      </c>
      <c r="C25" s="16">
        <f>(C10/C11)*100</f>
        <v>5.959823716306242</v>
      </c>
      <c r="D25" s="16">
        <f>(D10/D11)*100</f>
        <v>9.706190975865688</v>
      </c>
      <c r="E25" s="60">
        <f>(E10/E11)*100</f>
        <v>8.41507389346636</v>
      </c>
    </row>
    <row r="26" spans="1:5" ht="15">
      <c r="A26" s="264" t="s">
        <v>109</v>
      </c>
      <c r="B26" s="67">
        <f>B20+B21+B22+B24+B25</f>
        <v>100.00000000000001</v>
      </c>
      <c r="C26" s="67">
        <f>C20+C21+C22+C24+C25</f>
        <v>100.00000000000001</v>
      </c>
      <c r="D26" s="67">
        <f>D20+D21+D22+D24+D25</f>
        <v>100</v>
      </c>
      <c r="E26" s="67">
        <f>E20+E21+E22+E24+E25</f>
        <v>99.99999999999999</v>
      </c>
    </row>
    <row r="27" spans="1:5" ht="15.75" customHeight="1">
      <c r="A27" s="376" t="s">
        <v>525</v>
      </c>
      <c r="B27" s="95"/>
      <c r="C27" s="95"/>
      <c r="E27" s="99" t="s">
        <v>0</v>
      </c>
    </row>
    <row r="28" spans="1:5" ht="15" customHeight="1">
      <c r="A28" s="365"/>
      <c r="B28" s="95"/>
      <c r="C28" s="95"/>
      <c r="E28" s="99" t="s">
        <v>7</v>
      </c>
    </row>
    <row r="31" spans="1:4" ht="15">
      <c r="A31" s="94" t="s">
        <v>527</v>
      </c>
      <c r="B31" s="95"/>
      <c r="C31" s="95"/>
      <c r="D31" s="95"/>
    </row>
    <row r="32" spans="1:5" ht="15" customHeight="1">
      <c r="A32" s="258" t="s">
        <v>513</v>
      </c>
      <c r="B32" s="302" t="s">
        <v>514</v>
      </c>
      <c r="C32" s="303"/>
      <c r="D32" s="305"/>
      <c r="E32" s="40"/>
    </row>
    <row r="33" spans="1:5" ht="15">
      <c r="A33" s="259"/>
      <c r="B33" s="260" t="s">
        <v>515</v>
      </c>
      <c r="C33" s="260" t="s">
        <v>516</v>
      </c>
      <c r="D33" s="260" t="s">
        <v>517</v>
      </c>
      <c r="E33" s="12" t="s">
        <v>1</v>
      </c>
    </row>
    <row r="34" spans="1:5" ht="15">
      <c r="A34" s="261" t="s">
        <v>518</v>
      </c>
      <c r="B34" s="27">
        <f aca="true" t="shared" si="1" ref="B34:B41">(B4/E4)*100</f>
        <v>42.4838834597599</v>
      </c>
      <c r="C34" s="27">
        <f aca="true" t="shared" si="2" ref="C34:C41">(C4/E4)*100</f>
        <v>39.02366796510171</v>
      </c>
      <c r="D34" s="27">
        <f aca="true" t="shared" si="3" ref="D34:D41">(D4/E4)*100</f>
        <v>18.492448575138386</v>
      </c>
      <c r="E34" s="59">
        <f>(D34+C34+B34)</f>
        <v>100</v>
      </c>
    </row>
    <row r="35" spans="1:5" ht="15">
      <c r="A35" s="263" t="s">
        <v>519</v>
      </c>
      <c r="B35" s="28">
        <f t="shared" si="1"/>
        <v>48.70298825199085</v>
      </c>
      <c r="C35" s="28">
        <f t="shared" si="2"/>
        <v>38.90246787037767</v>
      </c>
      <c r="D35" s="28">
        <f t="shared" si="3"/>
        <v>12.394543877631476</v>
      </c>
      <c r="E35" s="61">
        <f aca="true" t="shared" si="4" ref="E35:E41">(D35+C35+B35)</f>
        <v>100</v>
      </c>
    </row>
    <row r="36" spans="1:5" ht="15">
      <c r="A36" s="263" t="s">
        <v>520</v>
      </c>
      <c r="B36" s="28">
        <f t="shared" si="1"/>
        <v>33.161554700111765</v>
      </c>
      <c r="C36" s="28">
        <f t="shared" si="2"/>
        <v>40.53768781820439</v>
      </c>
      <c r="D36" s="28">
        <f t="shared" si="3"/>
        <v>26.300757481683846</v>
      </c>
      <c r="E36" s="61">
        <f t="shared" si="4"/>
        <v>100</v>
      </c>
    </row>
    <row r="37" spans="1:5" ht="15">
      <c r="A37" s="263" t="s">
        <v>521</v>
      </c>
      <c r="B37" s="28">
        <f t="shared" si="1"/>
        <v>39.34899052327977</v>
      </c>
      <c r="C37" s="28">
        <f t="shared" si="2"/>
        <v>30.243098475484135</v>
      </c>
      <c r="D37" s="28">
        <f t="shared" si="3"/>
        <v>30.407911001236094</v>
      </c>
      <c r="E37" s="61">
        <f t="shared" si="4"/>
        <v>100</v>
      </c>
    </row>
    <row r="38" spans="1:5" ht="15" customHeight="1">
      <c r="A38" s="261" t="s">
        <v>522</v>
      </c>
      <c r="B38" s="27">
        <f t="shared" si="1"/>
        <v>60.567331670822945</v>
      </c>
      <c r="C38" s="27">
        <f t="shared" si="2"/>
        <v>24.76101413133832</v>
      </c>
      <c r="D38" s="27">
        <f t="shared" si="3"/>
        <v>14.671654197838738</v>
      </c>
      <c r="E38" s="59">
        <f t="shared" si="4"/>
        <v>100</v>
      </c>
    </row>
    <row r="39" spans="1:5" ht="15">
      <c r="A39" s="263" t="s">
        <v>523</v>
      </c>
      <c r="B39" s="28">
        <f t="shared" si="1"/>
        <v>66.66015625</v>
      </c>
      <c r="C39" s="28">
        <f t="shared" si="2"/>
        <v>23.828125</v>
      </c>
      <c r="D39" s="28">
        <f t="shared" si="3"/>
        <v>9.51171875</v>
      </c>
      <c r="E39" s="61">
        <f t="shared" si="4"/>
        <v>100</v>
      </c>
    </row>
    <row r="40" spans="1:5" ht="15">
      <c r="A40" s="263" t="s">
        <v>524</v>
      </c>
      <c r="B40" s="28">
        <f t="shared" si="1"/>
        <v>53.641207815275315</v>
      </c>
      <c r="C40" s="28">
        <f t="shared" si="2"/>
        <v>25.821492007104794</v>
      </c>
      <c r="D40" s="28">
        <f t="shared" si="3"/>
        <v>20.537300177619894</v>
      </c>
      <c r="E40" s="61">
        <f t="shared" si="4"/>
        <v>100</v>
      </c>
    </row>
    <row r="41" spans="1:5" ht="15">
      <c r="A41" s="264" t="s">
        <v>109</v>
      </c>
      <c r="B41" s="61">
        <f t="shared" si="1"/>
        <v>45.735478205631225</v>
      </c>
      <c r="C41" s="61">
        <f t="shared" si="2"/>
        <v>36.459092352820285</v>
      </c>
      <c r="D41" s="61">
        <f t="shared" si="3"/>
        <v>17.805429441548494</v>
      </c>
      <c r="E41" s="61">
        <f t="shared" si="4"/>
        <v>100</v>
      </c>
    </row>
    <row r="42" spans="1:5" ht="15" customHeight="1">
      <c r="A42" s="376" t="s">
        <v>525</v>
      </c>
      <c r="B42" s="95"/>
      <c r="C42" s="95"/>
      <c r="E42" s="99" t="s">
        <v>0</v>
      </c>
    </row>
    <row r="43" spans="1:5" ht="15">
      <c r="A43" s="365"/>
      <c r="B43" s="95"/>
      <c r="C43" s="95"/>
      <c r="E43" s="99" t="s">
        <v>7</v>
      </c>
    </row>
  </sheetData>
  <sheetProtection/>
  <mergeCells count="6">
    <mergeCell ref="A42:A43"/>
    <mergeCell ref="A27:A28"/>
    <mergeCell ref="B2:D2"/>
    <mergeCell ref="A12:A13"/>
    <mergeCell ref="B32:D32"/>
    <mergeCell ref="B17:D17"/>
  </mergeCells>
  <printOptions/>
  <pageMargins left="0.25" right="0.25" top="0.25" bottom="0.46" header="0.25" footer="0.25"/>
  <pageSetup horizontalDpi="300" verticalDpi="300" orientation="landscape" paperSize="9" scale="87" r:id="rId2"/>
  <headerFooter alignWithMargins="0">
    <oddFooter>&amp;L2011 Census Detailed Characteristics - Housing -  &amp;A 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8"/>
  <sheetViews>
    <sheetView zoomScalePageLayoutView="0" workbookViewId="0" topLeftCell="H25">
      <selection activeCell="K41" sqref="K41"/>
    </sheetView>
  </sheetViews>
  <sheetFormatPr defaultColWidth="9.140625" defaultRowHeight="12.75"/>
  <cols>
    <col min="1" max="1" width="92.421875" style="0" customWidth="1"/>
    <col min="2" max="2" width="8.421875" style="0" bestFit="1" customWidth="1"/>
    <col min="3" max="3" width="8.00390625" style="0" bestFit="1" customWidth="1"/>
    <col min="4" max="5" width="9.8515625" style="0" bestFit="1" customWidth="1"/>
    <col min="6" max="6" width="9.421875" style="0" bestFit="1" customWidth="1"/>
    <col min="7" max="8" width="9.8515625" style="0" bestFit="1" customWidth="1"/>
    <col min="9" max="10" width="9.421875" style="0" bestFit="1" customWidth="1"/>
    <col min="11" max="11" width="8.421875" style="0" bestFit="1" customWidth="1"/>
    <col min="12" max="12" width="9.00390625" style="0" bestFit="1" customWidth="1"/>
    <col min="13" max="13" width="8.421875" style="0" bestFit="1" customWidth="1"/>
    <col min="14" max="14" width="8.00390625" style="0" bestFit="1" customWidth="1"/>
    <col min="15" max="16" width="8.421875" style="0" bestFit="1" customWidth="1"/>
    <col min="17" max="17" width="8.00390625" style="0" bestFit="1" customWidth="1"/>
    <col min="18" max="18" width="7.421875" style="0" customWidth="1"/>
    <col min="45" max="45" width="1.421875" style="0" customWidth="1"/>
    <col min="46" max="46" width="92.7109375" style="0" customWidth="1"/>
    <col min="47" max="47" width="18.28125" style="0" customWidth="1"/>
    <col min="48" max="48" width="18.140625" style="0" customWidth="1"/>
    <col min="49" max="49" width="18.28125" style="0" customWidth="1"/>
    <col min="50" max="50" width="18.7109375" style="0" customWidth="1"/>
    <col min="51" max="51" width="19.7109375" style="0" customWidth="1"/>
    <col min="52" max="52" width="19.00390625" style="0" customWidth="1"/>
    <col min="53" max="53" width="19.57421875" style="0" customWidth="1"/>
    <col min="54" max="54" width="17.57421875" style="0" customWidth="1"/>
  </cols>
  <sheetData>
    <row r="1" spans="1:46" ht="15.75">
      <c r="A1" s="1" t="s">
        <v>297</v>
      </c>
      <c r="AT1" s="1" t="s">
        <v>509</v>
      </c>
    </row>
    <row r="2" spans="1:54" ht="15">
      <c r="A2" s="308" t="s">
        <v>33</v>
      </c>
      <c r="B2" s="302" t="s">
        <v>6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108"/>
      <c r="AT2" s="306" t="s">
        <v>33</v>
      </c>
      <c r="AU2" s="20"/>
      <c r="AV2" s="21"/>
      <c r="AW2" s="21"/>
      <c r="AX2" s="21"/>
      <c r="AY2" s="21" t="s">
        <v>6</v>
      </c>
      <c r="AZ2" s="21"/>
      <c r="BA2" s="21"/>
      <c r="BB2" s="108"/>
    </row>
    <row r="3" spans="1:54" s="256" customFormat="1" ht="15">
      <c r="A3" s="307"/>
      <c r="B3" s="11" t="s">
        <v>494</v>
      </c>
      <c r="C3" s="11" t="s">
        <v>495</v>
      </c>
      <c r="D3" s="11" t="s">
        <v>496</v>
      </c>
      <c r="E3" s="11" t="s">
        <v>497</v>
      </c>
      <c r="F3" s="11" t="s">
        <v>498</v>
      </c>
      <c r="G3" s="11" t="s">
        <v>499</v>
      </c>
      <c r="H3" s="11" t="s">
        <v>500</v>
      </c>
      <c r="I3" s="11" t="s">
        <v>501</v>
      </c>
      <c r="J3" s="11" t="s">
        <v>502</v>
      </c>
      <c r="K3" s="11" t="s">
        <v>503</v>
      </c>
      <c r="L3" s="11" t="s">
        <v>504</v>
      </c>
      <c r="M3" s="11" t="s">
        <v>505</v>
      </c>
      <c r="N3" s="11" t="s">
        <v>506</v>
      </c>
      <c r="O3" s="11" t="s">
        <v>507</v>
      </c>
      <c r="P3" s="11" t="s">
        <v>508</v>
      </c>
      <c r="Q3" s="42" t="s">
        <v>10</v>
      </c>
      <c r="R3" s="11" t="s">
        <v>1</v>
      </c>
      <c r="AT3" s="307"/>
      <c r="AU3" s="29" t="s">
        <v>8</v>
      </c>
      <c r="AV3" s="30" t="s">
        <v>2</v>
      </c>
      <c r="AW3" s="31" t="s">
        <v>3</v>
      </c>
      <c r="AX3" s="32" t="s">
        <v>9</v>
      </c>
      <c r="AY3" s="29" t="s">
        <v>4</v>
      </c>
      <c r="AZ3" s="29" t="s">
        <v>5</v>
      </c>
      <c r="BA3" s="62" t="s">
        <v>10</v>
      </c>
      <c r="BB3" s="11" t="s">
        <v>1</v>
      </c>
    </row>
    <row r="4" spans="1:54" ht="15">
      <c r="A4" s="24" t="s">
        <v>24</v>
      </c>
      <c r="B4" s="25">
        <v>15</v>
      </c>
      <c r="C4" s="25">
        <v>102</v>
      </c>
      <c r="D4" s="25">
        <v>3296</v>
      </c>
      <c r="E4" s="25">
        <v>17436</v>
      </c>
      <c r="F4" s="25">
        <v>23471</v>
      </c>
      <c r="G4" s="25">
        <v>18050</v>
      </c>
      <c r="H4" s="25">
        <v>13080</v>
      </c>
      <c r="I4" s="25">
        <v>10057</v>
      </c>
      <c r="J4" s="25">
        <v>7662</v>
      </c>
      <c r="K4" s="25">
        <v>6043</v>
      </c>
      <c r="L4" s="25">
        <v>5611</v>
      </c>
      <c r="M4" s="25">
        <v>3944</v>
      </c>
      <c r="N4" s="25">
        <v>3103</v>
      </c>
      <c r="O4" s="25">
        <v>2127</v>
      </c>
      <c r="P4" s="25">
        <v>1175</v>
      </c>
      <c r="Q4" s="25">
        <v>672</v>
      </c>
      <c r="R4" s="66">
        <f>SUM(B4:Q4)</f>
        <v>115844</v>
      </c>
      <c r="AT4" s="24" t="s">
        <v>24</v>
      </c>
      <c r="AU4" s="25">
        <v>882</v>
      </c>
      <c r="AV4" s="25">
        <v>17650</v>
      </c>
      <c r="AW4" s="25">
        <v>22035</v>
      </c>
      <c r="AX4" s="25">
        <v>10516</v>
      </c>
      <c r="AY4" s="25">
        <v>3305</v>
      </c>
      <c r="AZ4" s="25">
        <v>1875</v>
      </c>
      <c r="BA4" s="35">
        <v>467</v>
      </c>
      <c r="BB4" s="76">
        <f>SUM(AU4:BA4)</f>
        <v>56730</v>
      </c>
    </row>
    <row r="5" spans="1:54" ht="15">
      <c r="A5" s="23" t="s">
        <v>25</v>
      </c>
      <c r="B5" s="3">
        <v>2</v>
      </c>
      <c r="C5" s="3">
        <v>16</v>
      </c>
      <c r="D5" s="3">
        <v>654</v>
      </c>
      <c r="E5" s="3">
        <v>5376</v>
      </c>
      <c r="F5" s="3">
        <v>13733</v>
      </c>
      <c r="G5" s="3">
        <v>13388</v>
      </c>
      <c r="H5" s="3">
        <v>10337</v>
      </c>
      <c r="I5" s="3">
        <v>8028</v>
      </c>
      <c r="J5" s="3">
        <v>6392</v>
      </c>
      <c r="K5" s="3">
        <v>5214</v>
      </c>
      <c r="L5" s="3">
        <v>5011</v>
      </c>
      <c r="M5" s="3">
        <v>3632</v>
      </c>
      <c r="N5" s="3">
        <v>2909</v>
      </c>
      <c r="O5" s="3">
        <v>1997</v>
      </c>
      <c r="P5" s="3">
        <v>1106</v>
      </c>
      <c r="Q5" s="3">
        <v>623</v>
      </c>
      <c r="R5" s="65">
        <f aca="true" t="shared" si="0" ref="R5:R13">SUM(B5:Q5)</f>
        <v>78418</v>
      </c>
      <c r="AT5" s="23" t="s">
        <v>25</v>
      </c>
      <c r="AU5" s="3">
        <v>143</v>
      </c>
      <c r="AV5" s="3">
        <v>7645</v>
      </c>
      <c r="AW5" s="3">
        <v>16536</v>
      </c>
      <c r="AX5" s="3">
        <v>8927</v>
      </c>
      <c r="AY5" s="3">
        <v>3046</v>
      </c>
      <c r="AZ5" s="3">
        <v>1764</v>
      </c>
      <c r="BA5" s="4">
        <v>438</v>
      </c>
      <c r="BB5" s="65">
        <f aca="true" t="shared" si="1" ref="BB5:BB13">SUM(AU5:BA5)</f>
        <v>38499</v>
      </c>
    </row>
    <row r="6" spans="1:54" ht="15">
      <c r="A6" s="23" t="s">
        <v>26</v>
      </c>
      <c r="B6" s="3">
        <v>13</v>
      </c>
      <c r="C6" s="3">
        <v>86</v>
      </c>
      <c r="D6" s="3">
        <v>2642</v>
      </c>
      <c r="E6" s="3">
        <v>12060</v>
      </c>
      <c r="F6" s="3">
        <v>9738</v>
      </c>
      <c r="G6" s="3">
        <v>4662</v>
      </c>
      <c r="H6" s="3">
        <v>2743</v>
      </c>
      <c r="I6" s="3">
        <v>2029</v>
      </c>
      <c r="J6" s="3">
        <v>1270</v>
      </c>
      <c r="K6" s="3">
        <v>829</v>
      </c>
      <c r="L6" s="3">
        <v>600</v>
      </c>
      <c r="M6" s="3">
        <v>312</v>
      </c>
      <c r="N6" s="3">
        <v>194</v>
      </c>
      <c r="O6" s="3">
        <v>130</v>
      </c>
      <c r="P6" s="3">
        <v>69</v>
      </c>
      <c r="Q6" s="3">
        <v>49</v>
      </c>
      <c r="R6" s="65">
        <f t="shared" si="0"/>
        <v>37426</v>
      </c>
      <c r="AT6" s="23" t="s">
        <v>26</v>
      </c>
      <c r="AU6" s="3">
        <v>739</v>
      </c>
      <c r="AV6" s="3">
        <v>10005</v>
      </c>
      <c r="AW6" s="3">
        <v>5499</v>
      </c>
      <c r="AX6" s="3">
        <v>1589</v>
      </c>
      <c r="AY6" s="3">
        <v>259</v>
      </c>
      <c r="AZ6" s="3">
        <v>111</v>
      </c>
      <c r="BA6" s="4">
        <v>29</v>
      </c>
      <c r="BB6" s="65">
        <f t="shared" si="1"/>
        <v>18231</v>
      </c>
    </row>
    <row r="7" spans="1:54" ht="15">
      <c r="A7" s="24" t="s">
        <v>27</v>
      </c>
      <c r="B7" s="25">
        <v>4568</v>
      </c>
      <c r="C7" s="25">
        <v>4559</v>
      </c>
      <c r="D7" s="25">
        <v>19306</v>
      </c>
      <c r="E7" s="25">
        <v>29370</v>
      </c>
      <c r="F7" s="25">
        <v>17952</v>
      </c>
      <c r="G7" s="25">
        <v>11170</v>
      </c>
      <c r="H7" s="25">
        <v>9155</v>
      </c>
      <c r="I7" s="25">
        <v>7731</v>
      </c>
      <c r="J7" s="25">
        <v>6215</v>
      </c>
      <c r="K7" s="25">
        <v>5153</v>
      </c>
      <c r="L7" s="25">
        <v>4903</v>
      </c>
      <c r="M7" s="25">
        <v>3634</v>
      </c>
      <c r="N7" s="25">
        <v>3515</v>
      </c>
      <c r="O7" s="25">
        <v>2838</v>
      </c>
      <c r="P7" s="25">
        <v>2269</v>
      </c>
      <c r="Q7" s="25">
        <v>2497</v>
      </c>
      <c r="R7" s="66">
        <f t="shared" si="0"/>
        <v>134835</v>
      </c>
      <c r="AT7" s="24" t="s">
        <v>27</v>
      </c>
      <c r="AU7" s="25">
        <v>4411</v>
      </c>
      <c r="AV7" s="25">
        <v>21007</v>
      </c>
      <c r="AW7" s="25">
        <v>21504</v>
      </c>
      <c r="AX7" s="25">
        <v>13790</v>
      </c>
      <c r="AY7" s="25">
        <v>6245</v>
      </c>
      <c r="AZ7" s="25">
        <v>4585</v>
      </c>
      <c r="BA7" s="35">
        <v>2221</v>
      </c>
      <c r="BB7" s="66">
        <f t="shared" si="1"/>
        <v>73763</v>
      </c>
    </row>
    <row r="8" spans="1:54" ht="15">
      <c r="A8" s="23" t="s">
        <v>28</v>
      </c>
      <c r="B8" s="3">
        <v>4552</v>
      </c>
      <c r="C8" s="3">
        <v>4530</v>
      </c>
      <c r="D8" s="3">
        <v>19010</v>
      </c>
      <c r="E8" s="3">
        <v>28264</v>
      </c>
      <c r="F8" s="3">
        <v>16001</v>
      </c>
      <c r="G8" s="3">
        <v>8683</v>
      </c>
      <c r="H8" s="3">
        <v>6195</v>
      </c>
      <c r="I8" s="3">
        <v>4692</v>
      </c>
      <c r="J8" s="3">
        <v>3242</v>
      </c>
      <c r="K8" s="3">
        <v>2273</v>
      </c>
      <c r="L8" s="3">
        <v>1846</v>
      </c>
      <c r="M8" s="3">
        <v>1075</v>
      </c>
      <c r="N8" s="3">
        <v>903</v>
      </c>
      <c r="O8" s="3">
        <v>628</v>
      </c>
      <c r="P8" s="3">
        <v>401</v>
      </c>
      <c r="Q8" s="3">
        <v>377</v>
      </c>
      <c r="R8" s="65">
        <f t="shared" si="0"/>
        <v>102672</v>
      </c>
      <c r="AT8" s="23" t="s">
        <v>28</v>
      </c>
      <c r="AU8" s="3">
        <v>4304</v>
      </c>
      <c r="AV8" s="3">
        <v>19342</v>
      </c>
      <c r="AW8" s="3">
        <v>14775</v>
      </c>
      <c r="AX8" s="3">
        <v>6119</v>
      </c>
      <c r="AY8" s="3">
        <v>1725</v>
      </c>
      <c r="AZ8" s="3">
        <v>921</v>
      </c>
      <c r="BA8" s="4">
        <v>320</v>
      </c>
      <c r="BB8" s="65">
        <f t="shared" si="1"/>
        <v>47506</v>
      </c>
    </row>
    <row r="9" spans="1:54" ht="15">
      <c r="A9" s="23" t="s">
        <v>29</v>
      </c>
      <c r="B9" s="3">
        <v>9</v>
      </c>
      <c r="C9" s="3">
        <v>16</v>
      </c>
      <c r="D9" s="3">
        <v>181</v>
      </c>
      <c r="E9" s="3">
        <v>598</v>
      </c>
      <c r="F9" s="3">
        <v>738</v>
      </c>
      <c r="G9" s="3">
        <v>691</v>
      </c>
      <c r="H9" s="3">
        <v>639</v>
      </c>
      <c r="I9" s="3">
        <v>537</v>
      </c>
      <c r="J9" s="3">
        <v>446</v>
      </c>
      <c r="K9" s="3">
        <v>365</v>
      </c>
      <c r="L9" s="3">
        <v>251</v>
      </c>
      <c r="M9" s="3">
        <v>212</v>
      </c>
      <c r="N9" s="3">
        <v>184</v>
      </c>
      <c r="O9" s="3">
        <v>140</v>
      </c>
      <c r="P9" s="3">
        <v>89</v>
      </c>
      <c r="Q9" s="3">
        <v>68</v>
      </c>
      <c r="R9" s="65">
        <f t="shared" si="0"/>
        <v>5164</v>
      </c>
      <c r="AT9" s="23" t="s">
        <v>29</v>
      </c>
      <c r="AU9" s="3">
        <v>33</v>
      </c>
      <c r="AV9" s="3">
        <v>502</v>
      </c>
      <c r="AW9" s="3">
        <v>1084</v>
      </c>
      <c r="AX9" s="3">
        <v>729</v>
      </c>
      <c r="AY9" s="3">
        <v>296</v>
      </c>
      <c r="AZ9" s="3">
        <v>183</v>
      </c>
      <c r="BA9" s="4">
        <v>54</v>
      </c>
      <c r="BB9" s="65">
        <f t="shared" si="1"/>
        <v>2881</v>
      </c>
    </row>
    <row r="10" spans="1:54" ht="15">
      <c r="A10" s="23" t="s">
        <v>30</v>
      </c>
      <c r="B10" s="3">
        <v>1</v>
      </c>
      <c r="C10" s="3">
        <v>3</v>
      </c>
      <c r="D10" s="3">
        <v>49</v>
      </c>
      <c r="E10" s="3">
        <v>273</v>
      </c>
      <c r="F10" s="3">
        <v>580</v>
      </c>
      <c r="G10" s="3">
        <v>684</v>
      </c>
      <c r="H10" s="3">
        <v>827</v>
      </c>
      <c r="I10" s="3">
        <v>707</v>
      </c>
      <c r="J10" s="3">
        <v>546</v>
      </c>
      <c r="K10" s="3">
        <v>466</v>
      </c>
      <c r="L10" s="3">
        <v>375</v>
      </c>
      <c r="M10" s="3">
        <v>259</v>
      </c>
      <c r="N10" s="3">
        <v>181</v>
      </c>
      <c r="O10" s="3">
        <v>101</v>
      </c>
      <c r="P10" s="3">
        <v>61</v>
      </c>
      <c r="Q10" s="3">
        <v>25</v>
      </c>
      <c r="R10" s="65">
        <f t="shared" si="0"/>
        <v>5138</v>
      </c>
      <c r="AT10" s="23" t="s">
        <v>30</v>
      </c>
      <c r="AU10" s="3">
        <v>36</v>
      </c>
      <c r="AV10" s="3">
        <v>607</v>
      </c>
      <c r="AW10" s="3">
        <v>1879</v>
      </c>
      <c r="AX10" s="3">
        <v>1236</v>
      </c>
      <c r="AY10" s="3">
        <v>406</v>
      </c>
      <c r="AZ10" s="3">
        <v>148</v>
      </c>
      <c r="BA10" s="4">
        <v>23</v>
      </c>
      <c r="BB10" s="65">
        <f t="shared" si="1"/>
        <v>4335</v>
      </c>
    </row>
    <row r="11" spans="1:54" ht="15">
      <c r="A11" s="23" t="s">
        <v>31</v>
      </c>
      <c r="B11" s="3">
        <v>4</v>
      </c>
      <c r="C11" s="3">
        <v>4</v>
      </c>
      <c r="D11" s="3">
        <v>50</v>
      </c>
      <c r="E11" s="3">
        <v>214</v>
      </c>
      <c r="F11" s="3">
        <v>595</v>
      </c>
      <c r="G11" s="3">
        <v>1062</v>
      </c>
      <c r="H11" s="3">
        <v>1382</v>
      </c>
      <c r="I11" s="3">
        <v>1627</v>
      </c>
      <c r="J11" s="3">
        <v>1708</v>
      </c>
      <c r="K11" s="3">
        <v>1632</v>
      </c>
      <c r="L11" s="3">
        <v>1725</v>
      </c>
      <c r="M11" s="3">
        <v>1213</v>
      </c>
      <c r="N11" s="3">
        <v>977</v>
      </c>
      <c r="O11" s="3">
        <v>540</v>
      </c>
      <c r="P11" s="3">
        <v>283</v>
      </c>
      <c r="Q11" s="3">
        <v>188</v>
      </c>
      <c r="R11" s="65">
        <f t="shared" si="0"/>
        <v>13204</v>
      </c>
      <c r="AT11" s="23" t="s">
        <v>31</v>
      </c>
      <c r="AU11" s="3">
        <v>24</v>
      </c>
      <c r="AV11" s="3">
        <v>516</v>
      </c>
      <c r="AW11" s="3">
        <v>3487</v>
      </c>
      <c r="AX11" s="3">
        <v>4484</v>
      </c>
      <c r="AY11" s="3">
        <v>2002</v>
      </c>
      <c r="AZ11" s="3">
        <v>755</v>
      </c>
      <c r="BA11" s="4">
        <v>176</v>
      </c>
      <c r="BB11" s="65">
        <f t="shared" si="1"/>
        <v>11444</v>
      </c>
    </row>
    <row r="12" spans="1:54" ht="15">
      <c r="A12" s="23" t="s">
        <v>32</v>
      </c>
      <c r="B12" s="3">
        <v>2</v>
      </c>
      <c r="C12" s="3">
        <v>6</v>
      </c>
      <c r="D12" s="3">
        <v>16</v>
      </c>
      <c r="E12" s="3">
        <v>21</v>
      </c>
      <c r="F12" s="3">
        <v>38</v>
      </c>
      <c r="G12" s="3">
        <v>50</v>
      </c>
      <c r="H12" s="3">
        <v>112</v>
      </c>
      <c r="I12" s="3">
        <v>168</v>
      </c>
      <c r="J12" s="3">
        <v>273</v>
      </c>
      <c r="K12" s="3">
        <v>417</v>
      </c>
      <c r="L12" s="3">
        <v>706</v>
      </c>
      <c r="M12" s="3">
        <v>875</v>
      </c>
      <c r="N12" s="3">
        <v>1270</v>
      </c>
      <c r="O12" s="3">
        <v>1429</v>
      </c>
      <c r="P12" s="3">
        <v>1435</v>
      </c>
      <c r="Q12" s="3">
        <v>1839</v>
      </c>
      <c r="R12" s="65">
        <f t="shared" si="0"/>
        <v>8657</v>
      </c>
      <c r="AT12" s="23" t="s">
        <v>32</v>
      </c>
      <c r="AU12" s="5">
        <v>14</v>
      </c>
      <c r="AV12" s="5">
        <v>40</v>
      </c>
      <c r="AW12" s="5">
        <v>279</v>
      </c>
      <c r="AX12" s="5">
        <v>1222</v>
      </c>
      <c r="AY12" s="5">
        <v>1816</v>
      </c>
      <c r="AZ12" s="5">
        <v>2578</v>
      </c>
      <c r="BA12" s="6">
        <v>1648</v>
      </c>
      <c r="BB12" s="65">
        <f t="shared" si="1"/>
        <v>7597</v>
      </c>
    </row>
    <row r="13" spans="1:54" ht="15">
      <c r="A13" s="63" t="s">
        <v>109</v>
      </c>
      <c r="B13" s="64">
        <f>B5+B6+B8+B9+B10+B11+B12</f>
        <v>4583</v>
      </c>
      <c r="C13" s="64">
        <f aca="true" t="shared" si="2" ref="C13:Q13">C5+C6+C8+C9+C10+C11+C12</f>
        <v>4661</v>
      </c>
      <c r="D13" s="64">
        <f t="shared" si="2"/>
        <v>22602</v>
      </c>
      <c r="E13" s="64">
        <f t="shared" si="2"/>
        <v>46806</v>
      </c>
      <c r="F13" s="64">
        <f t="shared" si="2"/>
        <v>41423</v>
      </c>
      <c r="G13" s="64">
        <f t="shared" si="2"/>
        <v>29220</v>
      </c>
      <c r="H13" s="64">
        <f t="shared" si="2"/>
        <v>22235</v>
      </c>
      <c r="I13" s="64">
        <f t="shared" si="2"/>
        <v>17788</v>
      </c>
      <c r="J13" s="64">
        <f t="shared" si="2"/>
        <v>13877</v>
      </c>
      <c r="K13" s="64">
        <f t="shared" si="2"/>
        <v>11196</v>
      </c>
      <c r="L13" s="64">
        <f t="shared" si="2"/>
        <v>10514</v>
      </c>
      <c r="M13" s="64">
        <f t="shared" si="2"/>
        <v>7578</v>
      </c>
      <c r="N13" s="64">
        <f t="shared" si="2"/>
        <v>6618</v>
      </c>
      <c r="O13" s="64">
        <f t="shared" si="2"/>
        <v>4965</v>
      </c>
      <c r="P13" s="64">
        <f t="shared" si="2"/>
        <v>3444</v>
      </c>
      <c r="Q13" s="64">
        <f t="shared" si="2"/>
        <v>3169</v>
      </c>
      <c r="R13" s="65">
        <f t="shared" si="0"/>
        <v>250679</v>
      </c>
      <c r="AT13" s="63" t="s">
        <v>109</v>
      </c>
      <c r="AU13" s="64">
        <f>AU4+AU7</f>
        <v>5293</v>
      </c>
      <c r="AV13" s="64">
        <f aca="true" t="shared" si="3" ref="AV13:BA13">AV4+AV7</f>
        <v>38657</v>
      </c>
      <c r="AW13" s="64">
        <f t="shared" si="3"/>
        <v>43539</v>
      </c>
      <c r="AX13" s="64">
        <f t="shared" si="3"/>
        <v>24306</v>
      </c>
      <c r="AY13" s="64">
        <f t="shared" si="3"/>
        <v>9550</v>
      </c>
      <c r="AZ13" s="64">
        <f t="shared" si="3"/>
        <v>6460</v>
      </c>
      <c r="BA13" s="64">
        <f t="shared" si="3"/>
        <v>2688</v>
      </c>
      <c r="BB13" s="65">
        <f t="shared" si="1"/>
        <v>130493</v>
      </c>
    </row>
    <row r="14" spans="1:54" ht="15">
      <c r="A14" s="15" t="s">
        <v>567</v>
      </c>
      <c r="B14" s="8"/>
      <c r="C14" s="8"/>
      <c r="M14" s="8"/>
      <c r="N14" s="13"/>
      <c r="O14" s="13"/>
      <c r="P14" s="13"/>
      <c r="Q14" s="13"/>
      <c r="R14" s="14" t="s">
        <v>0</v>
      </c>
      <c r="AT14" s="15" t="s">
        <v>257</v>
      </c>
      <c r="AU14" s="8"/>
      <c r="AV14" s="8"/>
      <c r="AW14" s="8"/>
      <c r="AX14" s="13"/>
      <c r="AY14" s="13"/>
      <c r="AZ14" s="13"/>
      <c r="BA14" s="13"/>
      <c r="BB14" s="14" t="s">
        <v>0</v>
      </c>
    </row>
    <row r="15" spans="1:54" ht="15">
      <c r="A15" s="7"/>
      <c r="B15" s="8"/>
      <c r="C15" s="8"/>
      <c r="M15" s="8"/>
      <c r="N15" s="13"/>
      <c r="O15" s="13"/>
      <c r="P15" s="13"/>
      <c r="Q15" s="13"/>
      <c r="R15" s="14" t="s">
        <v>7</v>
      </c>
      <c r="AT15" s="7"/>
      <c r="AU15" s="8"/>
      <c r="AV15" s="8"/>
      <c r="AW15" s="8"/>
      <c r="AX15" s="13"/>
      <c r="AY15" s="13"/>
      <c r="AZ15" s="13"/>
      <c r="BA15" s="13"/>
      <c r="BB15" s="14" t="s">
        <v>7</v>
      </c>
    </row>
    <row r="22" spans="1:46" ht="15.75">
      <c r="A22" s="1" t="s">
        <v>298</v>
      </c>
      <c r="AT22" s="1" t="s">
        <v>510</v>
      </c>
    </row>
    <row r="23" spans="1:54" ht="15">
      <c r="A23" s="85" t="s">
        <v>33</v>
      </c>
      <c r="B23" s="304" t="s">
        <v>6</v>
      </c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5"/>
      <c r="R23" s="108"/>
      <c r="AT23" s="85" t="s">
        <v>33</v>
      </c>
      <c r="AU23" s="21"/>
      <c r="AV23" s="21"/>
      <c r="AW23" s="21"/>
      <c r="AX23" s="21"/>
      <c r="AY23" s="21" t="s">
        <v>6</v>
      </c>
      <c r="AZ23" s="21"/>
      <c r="BA23" s="21"/>
      <c r="BB23" s="108"/>
    </row>
    <row r="24" spans="1:54" ht="15">
      <c r="A24" s="154"/>
      <c r="B24" s="153" t="s">
        <v>494</v>
      </c>
      <c r="C24" s="11" t="s">
        <v>495</v>
      </c>
      <c r="D24" s="11" t="s">
        <v>496</v>
      </c>
      <c r="E24" s="11" t="s">
        <v>497</v>
      </c>
      <c r="F24" s="11" t="s">
        <v>498</v>
      </c>
      <c r="G24" s="11" t="s">
        <v>499</v>
      </c>
      <c r="H24" s="11" t="s">
        <v>500</v>
      </c>
      <c r="I24" s="11" t="s">
        <v>501</v>
      </c>
      <c r="J24" s="11" t="s">
        <v>502</v>
      </c>
      <c r="K24" s="11" t="s">
        <v>503</v>
      </c>
      <c r="L24" s="11" t="s">
        <v>504</v>
      </c>
      <c r="M24" s="11" t="s">
        <v>505</v>
      </c>
      <c r="N24" s="11" t="s">
        <v>506</v>
      </c>
      <c r="O24" s="11" t="s">
        <v>507</v>
      </c>
      <c r="P24" s="11" t="s">
        <v>508</v>
      </c>
      <c r="Q24" s="42" t="s">
        <v>10</v>
      </c>
      <c r="R24" s="11" t="s">
        <v>1</v>
      </c>
      <c r="AT24" s="154"/>
      <c r="AU24" s="257" t="s">
        <v>8</v>
      </c>
      <c r="AV24" s="30" t="s">
        <v>2</v>
      </c>
      <c r="AW24" s="31" t="s">
        <v>3</v>
      </c>
      <c r="AX24" s="32" t="s">
        <v>9</v>
      </c>
      <c r="AY24" s="29" t="s">
        <v>4</v>
      </c>
      <c r="AZ24" s="29" t="s">
        <v>5</v>
      </c>
      <c r="BA24" s="62" t="s">
        <v>10</v>
      </c>
      <c r="BB24" s="11" t="s">
        <v>1</v>
      </c>
    </row>
    <row r="25" spans="1:54" ht="15">
      <c r="A25" s="77" t="s">
        <v>24</v>
      </c>
      <c r="B25" s="27">
        <f aca="true" t="shared" si="4" ref="B25:R25">(B4/B13)*100</f>
        <v>0.32729653065677505</v>
      </c>
      <c r="C25" s="27">
        <f t="shared" si="4"/>
        <v>2.1883715940785238</v>
      </c>
      <c r="D25" s="27">
        <f t="shared" si="4"/>
        <v>14.582780284930537</v>
      </c>
      <c r="E25" s="27">
        <f t="shared" si="4"/>
        <v>37.2516344058454</v>
      </c>
      <c r="F25" s="27">
        <f t="shared" si="4"/>
        <v>56.66175796055332</v>
      </c>
      <c r="G25" s="27">
        <f t="shared" si="4"/>
        <v>61.77275838466804</v>
      </c>
      <c r="H25" s="27">
        <f t="shared" si="4"/>
        <v>58.8261749494041</v>
      </c>
      <c r="I25" s="27">
        <f t="shared" si="4"/>
        <v>56.53811558353946</v>
      </c>
      <c r="J25" s="27">
        <f t="shared" si="4"/>
        <v>55.213662895438496</v>
      </c>
      <c r="K25" s="27">
        <f t="shared" si="4"/>
        <v>53.97463379778492</v>
      </c>
      <c r="L25" s="27">
        <f t="shared" si="4"/>
        <v>53.36693931900324</v>
      </c>
      <c r="M25" s="27">
        <f t="shared" si="4"/>
        <v>52.04539456320929</v>
      </c>
      <c r="N25" s="27">
        <f t="shared" si="4"/>
        <v>46.88727712299789</v>
      </c>
      <c r="O25" s="27">
        <f t="shared" si="4"/>
        <v>42.839879154078545</v>
      </c>
      <c r="P25" s="27">
        <f t="shared" si="4"/>
        <v>34.11730545876887</v>
      </c>
      <c r="Q25" s="27">
        <f t="shared" si="4"/>
        <v>21.205427579678133</v>
      </c>
      <c r="R25" s="27">
        <f t="shared" si="4"/>
        <v>46.21208796907599</v>
      </c>
      <c r="AT25" s="77" t="s">
        <v>24</v>
      </c>
      <c r="AU25" s="27">
        <f aca="true" t="shared" si="5" ref="AU25:BB25">(AU4/AU13)*100</f>
        <v>16.66351785376913</v>
      </c>
      <c r="AV25" s="27">
        <f t="shared" si="5"/>
        <v>45.65796621569185</v>
      </c>
      <c r="AW25" s="27">
        <f t="shared" si="5"/>
        <v>50.60979811203749</v>
      </c>
      <c r="AX25" s="27">
        <f t="shared" si="5"/>
        <v>43.26503743931539</v>
      </c>
      <c r="AY25" s="27">
        <f t="shared" si="5"/>
        <v>34.60732984293194</v>
      </c>
      <c r="AZ25" s="27">
        <f t="shared" si="5"/>
        <v>29.024767801857585</v>
      </c>
      <c r="BA25" s="36">
        <f t="shared" si="5"/>
        <v>17.373511904761905</v>
      </c>
      <c r="BB25" s="217">
        <f t="shared" si="5"/>
        <v>43.47359628485819</v>
      </c>
    </row>
    <row r="26" spans="1:54" ht="15">
      <c r="A26" s="23" t="s">
        <v>25</v>
      </c>
      <c r="B26" s="16">
        <f aca="true" t="shared" si="6" ref="B26:R26">(B5/B13)*100</f>
        <v>0.04363953742090334</v>
      </c>
      <c r="C26" s="16">
        <f t="shared" si="6"/>
        <v>0.3432739755417292</v>
      </c>
      <c r="D26" s="16">
        <f t="shared" si="6"/>
        <v>2.893549243429785</v>
      </c>
      <c r="E26" s="16">
        <f t="shared" si="6"/>
        <v>11.485706960646072</v>
      </c>
      <c r="F26" s="16">
        <f t="shared" si="6"/>
        <v>33.15307920720373</v>
      </c>
      <c r="G26" s="16">
        <f t="shared" si="6"/>
        <v>45.817932922655714</v>
      </c>
      <c r="H26" s="16">
        <f t="shared" si="6"/>
        <v>46.48976838317967</v>
      </c>
      <c r="I26" s="16">
        <f t="shared" si="6"/>
        <v>45.13154935911851</v>
      </c>
      <c r="J26" s="16">
        <f t="shared" si="6"/>
        <v>46.06182892556028</v>
      </c>
      <c r="K26" s="16">
        <f t="shared" si="6"/>
        <v>46.570203644158624</v>
      </c>
      <c r="L26" s="16">
        <f t="shared" si="6"/>
        <v>47.660262507133346</v>
      </c>
      <c r="M26" s="16">
        <f t="shared" si="6"/>
        <v>47.92821324887833</v>
      </c>
      <c r="N26" s="16">
        <f t="shared" si="6"/>
        <v>43.955877908733754</v>
      </c>
      <c r="O26" s="16">
        <f t="shared" si="6"/>
        <v>40.22155085599194</v>
      </c>
      <c r="P26" s="16">
        <f t="shared" si="6"/>
        <v>32.113821138211385</v>
      </c>
      <c r="Q26" s="16">
        <f t="shared" si="6"/>
        <v>19.659198485326602</v>
      </c>
      <c r="R26" s="16">
        <f t="shared" si="6"/>
        <v>31.282237443104528</v>
      </c>
      <c r="AT26" s="23" t="s">
        <v>25</v>
      </c>
      <c r="AU26" s="16">
        <f aca="true" t="shared" si="7" ref="AU26:BB26">(AU5/AU13)*100</f>
        <v>2.701681466087285</v>
      </c>
      <c r="AV26" s="16">
        <f t="shared" si="7"/>
        <v>19.776495848099955</v>
      </c>
      <c r="AW26" s="16">
        <f t="shared" si="7"/>
        <v>37.97974230000689</v>
      </c>
      <c r="AX26" s="16">
        <f t="shared" si="7"/>
        <v>36.72755698181519</v>
      </c>
      <c r="AY26" s="16">
        <f t="shared" si="7"/>
        <v>31.895287958115183</v>
      </c>
      <c r="AZ26" s="16">
        <f t="shared" si="7"/>
        <v>27.306501547987615</v>
      </c>
      <c r="BA26" s="19">
        <f t="shared" si="7"/>
        <v>16.294642857142858</v>
      </c>
      <c r="BB26" s="60">
        <f t="shared" si="7"/>
        <v>29.50273194730752</v>
      </c>
    </row>
    <row r="27" spans="1:54" ht="15">
      <c r="A27" s="23" t="s">
        <v>26</v>
      </c>
      <c r="B27" s="16">
        <f aca="true" t="shared" si="8" ref="B27:R27">(B6/B13)*100</f>
        <v>0.2836569932358717</v>
      </c>
      <c r="C27" s="16">
        <f t="shared" si="8"/>
        <v>1.8450976185367947</v>
      </c>
      <c r="D27" s="16">
        <f t="shared" si="8"/>
        <v>11.689231041500753</v>
      </c>
      <c r="E27" s="16">
        <f t="shared" si="8"/>
        <v>25.76592744519933</v>
      </c>
      <c r="F27" s="16">
        <f t="shared" si="8"/>
        <v>23.50867875334959</v>
      </c>
      <c r="G27" s="16">
        <f t="shared" si="8"/>
        <v>15.95482546201232</v>
      </c>
      <c r="H27" s="16">
        <f t="shared" si="8"/>
        <v>12.33640656622442</v>
      </c>
      <c r="I27" s="16">
        <f t="shared" si="8"/>
        <v>11.406566224420958</v>
      </c>
      <c r="J27" s="16">
        <f t="shared" si="8"/>
        <v>9.151833969878217</v>
      </c>
      <c r="K27" s="16">
        <f t="shared" si="8"/>
        <v>7.404430153626295</v>
      </c>
      <c r="L27" s="16">
        <f t="shared" si="8"/>
        <v>5.7066768118698885</v>
      </c>
      <c r="M27" s="16">
        <f t="shared" si="8"/>
        <v>4.117181314330958</v>
      </c>
      <c r="N27" s="16">
        <f t="shared" si="8"/>
        <v>2.931399214264128</v>
      </c>
      <c r="O27" s="16">
        <f t="shared" si="8"/>
        <v>2.6183282980866065</v>
      </c>
      <c r="P27" s="16">
        <f t="shared" si="8"/>
        <v>2.003484320557491</v>
      </c>
      <c r="Q27" s="16">
        <f t="shared" si="8"/>
        <v>1.5462290943515304</v>
      </c>
      <c r="R27" s="16">
        <f t="shared" si="8"/>
        <v>14.92985052597146</v>
      </c>
      <c r="AT27" s="23" t="s">
        <v>26</v>
      </c>
      <c r="AU27" s="16">
        <f aca="true" t="shared" si="9" ref="AU27:BB27">(AU6/AU13)*100</f>
        <v>13.961836387681844</v>
      </c>
      <c r="AV27" s="16">
        <f t="shared" si="9"/>
        <v>25.881470367591895</v>
      </c>
      <c r="AW27" s="16">
        <f t="shared" si="9"/>
        <v>12.630055812030594</v>
      </c>
      <c r="AX27" s="16">
        <f t="shared" si="9"/>
        <v>6.537480457500205</v>
      </c>
      <c r="AY27" s="16">
        <f t="shared" si="9"/>
        <v>2.712041884816754</v>
      </c>
      <c r="AZ27" s="16">
        <f t="shared" si="9"/>
        <v>1.7182662538699691</v>
      </c>
      <c r="BA27" s="19">
        <f t="shared" si="9"/>
        <v>1.0788690476190477</v>
      </c>
      <c r="BB27" s="60">
        <f t="shared" si="9"/>
        <v>13.970864337550672</v>
      </c>
    </row>
    <row r="28" spans="1:54" ht="15">
      <c r="A28" s="24" t="s">
        <v>27</v>
      </c>
      <c r="B28" s="27">
        <f aca="true" t="shared" si="10" ref="B28:R28">(B7/B13)*100</f>
        <v>99.67270346934323</v>
      </c>
      <c r="C28" s="27">
        <f t="shared" si="10"/>
        <v>97.81162840592148</v>
      </c>
      <c r="D28" s="27">
        <f t="shared" si="10"/>
        <v>85.41721971506946</v>
      </c>
      <c r="E28" s="27">
        <f t="shared" si="10"/>
        <v>62.7483655941546</v>
      </c>
      <c r="F28" s="27">
        <f t="shared" si="10"/>
        <v>43.33824203944668</v>
      </c>
      <c r="G28" s="27">
        <f t="shared" si="10"/>
        <v>38.22724161533196</v>
      </c>
      <c r="H28" s="27">
        <f t="shared" si="10"/>
        <v>41.17382505059591</v>
      </c>
      <c r="I28" s="27">
        <f t="shared" si="10"/>
        <v>43.461884416460535</v>
      </c>
      <c r="J28" s="27">
        <f t="shared" si="10"/>
        <v>44.786337104561504</v>
      </c>
      <c r="K28" s="27">
        <f t="shared" si="10"/>
        <v>46.02536620221508</v>
      </c>
      <c r="L28" s="27">
        <f t="shared" si="10"/>
        <v>46.63306068099677</v>
      </c>
      <c r="M28" s="27">
        <f t="shared" si="10"/>
        <v>47.95460543679071</v>
      </c>
      <c r="N28" s="27">
        <f t="shared" si="10"/>
        <v>53.11272287700211</v>
      </c>
      <c r="O28" s="27">
        <f t="shared" si="10"/>
        <v>57.16012084592145</v>
      </c>
      <c r="P28" s="27">
        <f t="shared" si="10"/>
        <v>65.88269454123112</v>
      </c>
      <c r="Q28" s="27">
        <f t="shared" si="10"/>
        <v>78.79457242032187</v>
      </c>
      <c r="R28" s="27">
        <f t="shared" si="10"/>
        <v>53.78791203092401</v>
      </c>
      <c r="AT28" s="24" t="s">
        <v>27</v>
      </c>
      <c r="AU28" s="27">
        <f aca="true" t="shared" si="11" ref="AU28:BB28">(AU7/AU13)*100</f>
        <v>83.33648214623088</v>
      </c>
      <c r="AV28" s="27">
        <f t="shared" si="11"/>
        <v>54.34203378430814</v>
      </c>
      <c r="AW28" s="27">
        <f t="shared" si="11"/>
        <v>49.39020188796251</v>
      </c>
      <c r="AX28" s="27">
        <f t="shared" si="11"/>
        <v>56.73496256068461</v>
      </c>
      <c r="AY28" s="27">
        <f t="shared" si="11"/>
        <v>65.39267015706807</v>
      </c>
      <c r="AZ28" s="27">
        <f t="shared" si="11"/>
        <v>70.97523219814241</v>
      </c>
      <c r="BA28" s="36">
        <f t="shared" si="11"/>
        <v>82.62648809523809</v>
      </c>
      <c r="BB28" s="59">
        <f t="shared" si="11"/>
        <v>56.526403715141804</v>
      </c>
    </row>
    <row r="29" spans="1:54" ht="15">
      <c r="A29" s="23" t="s">
        <v>28</v>
      </c>
      <c r="B29" s="16">
        <f aca="true" t="shared" si="12" ref="B29:R29">(B8/B13)*100</f>
        <v>99.32358716997601</v>
      </c>
      <c r="C29" s="16">
        <f t="shared" si="12"/>
        <v>97.1894443252521</v>
      </c>
      <c r="D29" s="16">
        <f t="shared" si="12"/>
        <v>84.10760109724804</v>
      </c>
      <c r="E29" s="16">
        <f t="shared" si="12"/>
        <v>60.38542067256335</v>
      </c>
      <c r="F29" s="16">
        <f t="shared" si="12"/>
        <v>38.6282982883905</v>
      </c>
      <c r="G29" s="16">
        <f t="shared" si="12"/>
        <v>29.715947980835043</v>
      </c>
      <c r="H29" s="16">
        <f t="shared" si="12"/>
        <v>27.86147964920171</v>
      </c>
      <c r="I29" s="16">
        <f t="shared" si="12"/>
        <v>26.377333033505735</v>
      </c>
      <c r="J29" s="16">
        <f t="shared" si="12"/>
        <v>23.362398212870218</v>
      </c>
      <c r="K29" s="16">
        <f t="shared" si="12"/>
        <v>20.301893533404787</v>
      </c>
      <c r="L29" s="16">
        <f t="shared" si="12"/>
        <v>17.557542324519687</v>
      </c>
      <c r="M29" s="16">
        <f t="shared" si="12"/>
        <v>14.185801002903139</v>
      </c>
      <c r="N29" s="16">
        <f t="shared" si="12"/>
        <v>13.644605621033545</v>
      </c>
      <c r="O29" s="16">
        <f t="shared" si="12"/>
        <v>12.648539778449145</v>
      </c>
      <c r="P29" s="16">
        <f t="shared" si="12"/>
        <v>11.643437862950059</v>
      </c>
      <c r="Q29" s="16">
        <f t="shared" si="12"/>
        <v>11.896497317765856</v>
      </c>
      <c r="R29" s="16">
        <f t="shared" si="12"/>
        <v>40.95755926902533</v>
      </c>
      <c r="AT29" s="23" t="s">
        <v>28</v>
      </c>
      <c r="AU29" s="16">
        <f aca="true" t="shared" si="13" ref="AU29:BB29">(AU8/AU13)*100</f>
        <v>81.31494426601171</v>
      </c>
      <c r="AV29" s="16">
        <f t="shared" si="13"/>
        <v>50.03492252373438</v>
      </c>
      <c r="AW29" s="16">
        <f t="shared" si="13"/>
        <v>33.93509267553228</v>
      </c>
      <c r="AX29" s="16">
        <f t="shared" si="13"/>
        <v>25.174853945527854</v>
      </c>
      <c r="AY29" s="16">
        <f t="shared" si="13"/>
        <v>18.06282722513089</v>
      </c>
      <c r="AZ29" s="16">
        <f t="shared" si="13"/>
        <v>14.256965944272446</v>
      </c>
      <c r="BA29" s="19">
        <f t="shared" si="13"/>
        <v>11.904761904761903</v>
      </c>
      <c r="BB29" s="60">
        <f t="shared" si="13"/>
        <v>36.40501789368012</v>
      </c>
    </row>
    <row r="30" spans="1:54" ht="15">
      <c r="A30" s="23" t="s">
        <v>29</v>
      </c>
      <c r="B30" s="16">
        <f aca="true" t="shared" si="14" ref="B30:R30">(B9/B13)*100</f>
        <v>0.19637791839406502</v>
      </c>
      <c r="C30" s="16">
        <f t="shared" si="14"/>
        <v>0.3432739755417292</v>
      </c>
      <c r="D30" s="16">
        <f t="shared" si="14"/>
        <v>0.8008140872489159</v>
      </c>
      <c r="E30" s="16">
        <f t="shared" si="14"/>
        <v>1.2776139811135325</v>
      </c>
      <c r="F30" s="16">
        <f t="shared" si="14"/>
        <v>1.7816189073703015</v>
      </c>
      <c r="G30" s="16">
        <f t="shared" si="14"/>
        <v>2.3648186173853523</v>
      </c>
      <c r="H30" s="16">
        <f t="shared" si="14"/>
        <v>2.873847537665842</v>
      </c>
      <c r="I30" s="16">
        <f t="shared" si="14"/>
        <v>3.0188891387452217</v>
      </c>
      <c r="J30" s="16">
        <f t="shared" si="14"/>
        <v>3.213951142177704</v>
      </c>
      <c r="K30" s="16">
        <f t="shared" si="14"/>
        <v>3.2600928903179707</v>
      </c>
      <c r="L30" s="16">
        <f t="shared" si="14"/>
        <v>2.3872931329655698</v>
      </c>
      <c r="M30" s="16">
        <f t="shared" si="14"/>
        <v>2.7975719187120616</v>
      </c>
      <c r="N30" s="16">
        <f t="shared" si="14"/>
        <v>2.780296161982472</v>
      </c>
      <c r="O30" s="16">
        <f t="shared" si="14"/>
        <v>2.8197381671701915</v>
      </c>
      <c r="P30" s="16">
        <f t="shared" si="14"/>
        <v>2.584204413472706</v>
      </c>
      <c r="Q30" s="16">
        <f t="shared" si="14"/>
        <v>2.145787314610287</v>
      </c>
      <c r="R30" s="16">
        <f t="shared" si="14"/>
        <v>2.0600050263484375</v>
      </c>
      <c r="AT30" s="23" t="s">
        <v>29</v>
      </c>
      <c r="AU30" s="16">
        <f aca="true" t="shared" si="15" ref="AU30:BB30">(AU9/AU13)*100</f>
        <v>0.6234649537124504</v>
      </c>
      <c r="AV30" s="16">
        <f t="shared" si="15"/>
        <v>1.2986005121970148</v>
      </c>
      <c r="AW30" s="16">
        <f t="shared" si="15"/>
        <v>2.4897218585635867</v>
      </c>
      <c r="AX30" s="16">
        <f t="shared" si="15"/>
        <v>2.9992594421130585</v>
      </c>
      <c r="AY30" s="16">
        <f t="shared" si="15"/>
        <v>3.0994764397905756</v>
      </c>
      <c r="AZ30" s="16">
        <f t="shared" si="15"/>
        <v>2.8328173374613</v>
      </c>
      <c r="BA30" s="19">
        <f t="shared" si="15"/>
        <v>2.0089285714285716</v>
      </c>
      <c r="BB30" s="60">
        <f t="shared" si="15"/>
        <v>2.2077812602974873</v>
      </c>
    </row>
    <row r="31" spans="1:54" ht="15">
      <c r="A31" s="23" t="s">
        <v>30</v>
      </c>
      <c r="B31" s="16">
        <f aca="true" t="shared" si="16" ref="B31:R31">(B10/B13)*100</f>
        <v>0.02181976871045167</v>
      </c>
      <c r="C31" s="16">
        <f t="shared" si="16"/>
        <v>0.06436387041407424</v>
      </c>
      <c r="D31" s="16">
        <f t="shared" si="16"/>
        <v>0.21679497389611538</v>
      </c>
      <c r="E31" s="16">
        <f t="shared" si="16"/>
        <v>0.5832585565953082</v>
      </c>
      <c r="F31" s="16">
        <f t="shared" si="16"/>
        <v>1.4001883011853318</v>
      </c>
      <c r="G31" s="16">
        <f t="shared" si="16"/>
        <v>2.3408624229979464</v>
      </c>
      <c r="H31" s="16">
        <f t="shared" si="16"/>
        <v>3.719361367213852</v>
      </c>
      <c r="I31" s="16">
        <f t="shared" si="16"/>
        <v>3.9745896109736902</v>
      </c>
      <c r="J31" s="16">
        <f t="shared" si="16"/>
        <v>3.934567990199611</v>
      </c>
      <c r="K31" s="16">
        <f t="shared" si="16"/>
        <v>4.162200785994998</v>
      </c>
      <c r="L31" s="16">
        <f t="shared" si="16"/>
        <v>3.5666730074186797</v>
      </c>
      <c r="M31" s="16">
        <f t="shared" si="16"/>
        <v>3.417788334652943</v>
      </c>
      <c r="N31" s="16">
        <f t="shared" si="16"/>
        <v>2.734965246297975</v>
      </c>
      <c r="O31" s="16">
        <f t="shared" si="16"/>
        <v>2.0342396777442096</v>
      </c>
      <c r="P31" s="16">
        <f t="shared" si="16"/>
        <v>1.7711962833914054</v>
      </c>
      <c r="Q31" s="16">
        <f t="shared" si="16"/>
        <v>0.7888923950773113</v>
      </c>
      <c r="R31" s="16">
        <f t="shared" si="16"/>
        <v>2.049633196239015</v>
      </c>
      <c r="AT31" s="33" t="s">
        <v>30</v>
      </c>
      <c r="AU31" s="16">
        <f aca="true" t="shared" si="17" ref="AU31:BB31">(AU10/AU13)*100</f>
        <v>0.6801435858681277</v>
      </c>
      <c r="AV31" s="16">
        <f t="shared" si="17"/>
        <v>1.5702201412422072</v>
      </c>
      <c r="AW31" s="16">
        <f t="shared" si="17"/>
        <v>4.315671007602379</v>
      </c>
      <c r="AX31" s="16">
        <f t="shared" si="17"/>
        <v>5.085164156998272</v>
      </c>
      <c r="AY31" s="16">
        <f t="shared" si="17"/>
        <v>4.2513089005235605</v>
      </c>
      <c r="AZ31" s="16">
        <f t="shared" si="17"/>
        <v>2.291021671826625</v>
      </c>
      <c r="BA31" s="19">
        <f t="shared" si="17"/>
        <v>0.855654761904762</v>
      </c>
      <c r="BB31" s="60">
        <f t="shared" si="17"/>
        <v>3.32201727295717</v>
      </c>
    </row>
    <row r="32" spans="1:54" ht="15">
      <c r="A32" s="23" t="s">
        <v>31</v>
      </c>
      <c r="B32" s="16">
        <f aca="true" t="shared" si="18" ref="B32:R32">(B11/B13)*100</f>
        <v>0.08727907484180668</v>
      </c>
      <c r="C32" s="16">
        <f t="shared" si="18"/>
        <v>0.0858184938854323</v>
      </c>
      <c r="D32" s="16">
        <f t="shared" si="18"/>
        <v>0.22121936111848509</v>
      </c>
      <c r="E32" s="16">
        <f t="shared" si="18"/>
        <v>0.4572063410673845</v>
      </c>
      <c r="F32" s="16">
        <f t="shared" si="18"/>
        <v>1.4364000675952973</v>
      </c>
      <c r="G32" s="16">
        <f t="shared" si="18"/>
        <v>3.6344969199178645</v>
      </c>
      <c r="H32" s="16">
        <f t="shared" si="18"/>
        <v>6.215426129975264</v>
      </c>
      <c r="I32" s="16">
        <f t="shared" si="18"/>
        <v>9.146615695974814</v>
      </c>
      <c r="J32" s="16">
        <f t="shared" si="18"/>
        <v>12.308135764214168</v>
      </c>
      <c r="K32" s="16">
        <f t="shared" si="18"/>
        <v>14.576634512325832</v>
      </c>
      <c r="L32" s="16">
        <f t="shared" si="18"/>
        <v>16.406695834125927</v>
      </c>
      <c r="M32" s="16">
        <f t="shared" si="18"/>
        <v>16.00686196885722</v>
      </c>
      <c r="N32" s="16">
        <f t="shared" si="18"/>
        <v>14.762768207917802</v>
      </c>
      <c r="O32" s="16">
        <f t="shared" si="18"/>
        <v>10.876132930513595</v>
      </c>
      <c r="P32" s="16">
        <f t="shared" si="18"/>
        <v>8.217189314750291</v>
      </c>
      <c r="Q32" s="16">
        <f t="shared" si="18"/>
        <v>5.932470810981382</v>
      </c>
      <c r="R32" s="16">
        <f t="shared" si="18"/>
        <v>5.267294029416106</v>
      </c>
      <c r="AT32" s="33" t="s">
        <v>31</v>
      </c>
      <c r="AU32" s="16">
        <f aca="true" t="shared" si="19" ref="AU32:BB32">(AU11/AU13)*100</f>
        <v>0.4534290572454185</v>
      </c>
      <c r="AV32" s="16">
        <f t="shared" si="19"/>
        <v>1.3348164627363739</v>
      </c>
      <c r="AW32" s="16">
        <f t="shared" si="19"/>
        <v>8.008911550563862</v>
      </c>
      <c r="AX32" s="16">
        <f t="shared" si="19"/>
        <v>18.448119805809267</v>
      </c>
      <c r="AY32" s="16">
        <f t="shared" si="19"/>
        <v>20.963350785340314</v>
      </c>
      <c r="AZ32" s="16">
        <f t="shared" si="19"/>
        <v>11.687306501547988</v>
      </c>
      <c r="BA32" s="19">
        <f t="shared" si="19"/>
        <v>6.547619047619048</v>
      </c>
      <c r="BB32" s="60">
        <f t="shared" si="19"/>
        <v>8.769819070754753</v>
      </c>
    </row>
    <row r="33" spans="1:54" ht="15">
      <c r="A33" s="23" t="s">
        <v>32</v>
      </c>
      <c r="B33" s="16">
        <f aca="true" t="shared" si="20" ref="B33:R33">(B12/B13)*100</f>
        <v>0.04363953742090334</v>
      </c>
      <c r="C33" s="16">
        <f t="shared" si="20"/>
        <v>0.12872774082814847</v>
      </c>
      <c r="D33" s="16">
        <f t="shared" si="20"/>
        <v>0.07079019555791523</v>
      </c>
      <c r="E33" s="16">
        <f t="shared" si="20"/>
        <v>0.04486604281502372</v>
      </c>
      <c r="F33" s="16">
        <f t="shared" si="20"/>
        <v>0.09173647490524588</v>
      </c>
      <c r="G33" s="16">
        <f t="shared" si="20"/>
        <v>0.17111567419575632</v>
      </c>
      <c r="H33" s="16">
        <f t="shared" si="20"/>
        <v>0.50371036653924</v>
      </c>
      <c r="I33" s="16">
        <f t="shared" si="20"/>
        <v>0.9444569372610749</v>
      </c>
      <c r="J33" s="16">
        <f t="shared" si="20"/>
        <v>1.9672839950998056</v>
      </c>
      <c r="K33" s="16">
        <f t="shared" si="20"/>
        <v>3.72454448017149</v>
      </c>
      <c r="L33" s="16">
        <f t="shared" si="20"/>
        <v>6.714856381966901</v>
      </c>
      <c r="M33" s="16">
        <f t="shared" si="20"/>
        <v>11.546582211665347</v>
      </c>
      <c r="N33" s="16">
        <f t="shared" si="20"/>
        <v>19.190087639770322</v>
      </c>
      <c r="O33" s="16">
        <f t="shared" si="20"/>
        <v>28.781470292044308</v>
      </c>
      <c r="P33" s="16">
        <f t="shared" si="20"/>
        <v>41.66666666666667</v>
      </c>
      <c r="Q33" s="16">
        <f t="shared" si="20"/>
        <v>58.030924581887035</v>
      </c>
      <c r="R33" s="16">
        <f t="shared" si="20"/>
        <v>3.4534205098951247</v>
      </c>
      <c r="AT33" s="34" t="s">
        <v>32</v>
      </c>
      <c r="AU33" s="17">
        <f aca="true" t="shared" si="21" ref="AU33:BB33">(AU12/AU13)*100</f>
        <v>0.2645002833931608</v>
      </c>
      <c r="AV33" s="17">
        <f t="shared" si="21"/>
        <v>0.1034741443981685</v>
      </c>
      <c r="AW33" s="17">
        <f t="shared" si="21"/>
        <v>0.6408047957004065</v>
      </c>
      <c r="AX33" s="17">
        <f t="shared" si="21"/>
        <v>5.027565210236156</v>
      </c>
      <c r="AY33" s="17">
        <f t="shared" si="21"/>
        <v>19.015706806282722</v>
      </c>
      <c r="AZ33" s="17">
        <f t="shared" si="21"/>
        <v>39.907120743034056</v>
      </c>
      <c r="BA33" s="18">
        <f t="shared" si="21"/>
        <v>61.30952380952381</v>
      </c>
      <c r="BB33" s="60">
        <f t="shared" si="21"/>
        <v>5.821768217452277</v>
      </c>
    </row>
    <row r="34" spans="1:54" ht="15">
      <c r="A34" s="63" t="s">
        <v>109</v>
      </c>
      <c r="B34" s="67">
        <f aca="true" t="shared" si="22" ref="B34:R34">B26+B27+B29+B30+B31+B32+B33</f>
        <v>100.00000000000001</v>
      </c>
      <c r="C34" s="67">
        <f t="shared" si="22"/>
        <v>100</v>
      </c>
      <c r="D34" s="67">
        <f t="shared" si="22"/>
        <v>100</v>
      </c>
      <c r="E34" s="67">
        <f t="shared" si="22"/>
        <v>100.00000000000001</v>
      </c>
      <c r="F34" s="67">
        <f t="shared" si="22"/>
        <v>100</v>
      </c>
      <c r="G34" s="67">
        <f t="shared" si="22"/>
        <v>100</v>
      </c>
      <c r="H34" s="67">
        <f t="shared" si="22"/>
        <v>100</v>
      </c>
      <c r="I34" s="67">
        <f t="shared" si="22"/>
        <v>100.00000000000001</v>
      </c>
      <c r="J34" s="67">
        <f t="shared" si="22"/>
        <v>100.00000000000001</v>
      </c>
      <c r="K34" s="67">
        <f t="shared" si="22"/>
        <v>99.99999999999997</v>
      </c>
      <c r="L34" s="67">
        <f t="shared" si="22"/>
        <v>100</v>
      </c>
      <c r="M34" s="67">
        <f t="shared" si="22"/>
        <v>100</v>
      </c>
      <c r="N34" s="67">
        <f t="shared" si="22"/>
        <v>100</v>
      </c>
      <c r="O34" s="67">
        <f t="shared" si="22"/>
        <v>100</v>
      </c>
      <c r="P34" s="67">
        <f t="shared" si="22"/>
        <v>100</v>
      </c>
      <c r="Q34" s="67">
        <f t="shared" si="22"/>
        <v>100.00000000000001</v>
      </c>
      <c r="R34" s="67">
        <f t="shared" si="22"/>
        <v>100</v>
      </c>
      <c r="AT34" s="63" t="s">
        <v>109</v>
      </c>
      <c r="AU34" s="67">
        <f>SUM(AU25+AU28)</f>
        <v>100</v>
      </c>
      <c r="AV34" s="67">
        <f aca="true" t="shared" si="23" ref="AV34:BB34">SUM(AV25+AV28)</f>
        <v>100</v>
      </c>
      <c r="AW34" s="67">
        <f t="shared" si="23"/>
        <v>100</v>
      </c>
      <c r="AX34" s="67">
        <f t="shared" si="23"/>
        <v>100</v>
      </c>
      <c r="AY34" s="67">
        <f t="shared" si="23"/>
        <v>100</v>
      </c>
      <c r="AZ34" s="67">
        <f t="shared" si="23"/>
        <v>100</v>
      </c>
      <c r="BA34" s="67">
        <f t="shared" si="23"/>
        <v>100</v>
      </c>
      <c r="BB34" s="67">
        <f t="shared" si="23"/>
        <v>100</v>
      </c>
    </row>
    <row r="35" spans="1:54" ht="15">
      <c r="A35" s="15" t="s">
        <v>567</v>
      </c>
      <c r="B35" s="8"/>
      <c r="C35" s="8"/>
      <c r="M35" s="8"/>
      <c r="N35" s="13"/>
      <c r="O35" s="13"/>
      <c r="P35" s="13"/>
      <c r="Q35" s="13"/>
      <c r="R35" s="14" t="s">
        <v>0</v>
      </c>
      <c r="AT35" s="15" t="s">
        <v>257</v>
      </c>
      <c r="AU35" s="8"/>
      <c r="AV35" s="8"/>
      <c r="AW35" s="8"/>
      <c r="AX35" s="13"/>
      <c r="AY35" s="13"/>
      <c r="AZ35" s="13"/>
      <c r="BA35" s="13"/>
      <c r="BB35" s="14" t="s">
        <v>0</v>
      </c>
    </row>
    <row r="36" spans="1:54" ht="15">
      <c r="A36" s="7"/>
      <c r="B36" s="8"/>
      <c r="C36" s="8"/>
      <c r="M36" s="8"/>
      <c r="N36" s="13"/>
      <c r="O36" s="13"/>
      <c r="P36" s="13"/>
      <c r="Q36" s="13"/>
      <c r="R36" s="14" t="s">
        <v>7</v>
      </c>
      <c r="AT36" s="7"/>
      <c r="AU36" s="8"/>
      <c r="AV36" s="8"/>
      <c r="AW36" s="8"/>
      <c r="AX36" s="13"/>
      <c r="AY36" s="13"/>
      <c r="AZ36" s="13"/>
      <c r="BA36" s="13"/>
      <c r="BB36" s="14" t="s">
        <v>7</v>
      </c>
    </row>
    <row r="44" spans="1:46" ht="15.75">
      <c r="A44" s="1" t="s">
        <v>299</v>
      </c>
      <c r="AT44" s="1" t="s">
        <v>511</v>
      </c>
    </row>
    <row r="45" spans="1:54" ht="15">
      <c r="A45" s="85" t="s">
        <v>33</v>
      </c>
      <c r="B45" s="302" t="s">
        <v>6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108"/>
      <c r="AT45" s="85" t="s">
        <v>33</v>
      </c>
      <c r="AU45" s="20"/>
      <c r="AV45" s="21"/>
      <c r="AW45" s="21"/>
      <c r="AX45" s="21"/>
      <c r="AY45" s="21" t="s">
        <v>6</v>
      </c>
      <c r="AZ45" s="21"/>
      <c r="BA45" s="21"/>
      <c r="BB45" s="108"/>
    </row>
    <row r="46" spans="1:54" ht="15">
      <c r="A46" s="154"/>
      <c r="B46" s="11" t="s">
        <v>494</v>
      </c>
      <c r="C46" s="11" t="s">
        <v>495</v>
      </c>
      <c r="D46" s="11" t="s">
        <v>496</v>
      </c>
      <c r="E46" s="11" t="s">
        <v>497</v>
      </c>
      <c r="F46" s="11" t="s">
        <v>498</v>
      </c>
      <c r="G46" s="11" t="s">
        <v>499</v>
      </c>
      <c r="H46" s="11" t="s">
        <v>500</v>
      </c>
      <c r="I46" s="11" t="s">
        <v>501</v>
      </c>
      <c r="J46" s="11" t="s">
        <v>502</v>
      </c>
      <c r="K46" s="11" t="s">
        <v>503</v>
      </c>
      <c r="L46" s="11" t="s">
        <v>504</v>
      </c>
      <c r="M46" s="11" t="s">
        <v>505</v>
      </c>
      <c r="N46" s="11" t="s">
        <v>506</v>
      </c>
      <c r="O46" s="11" t="s">
        <v>507</v>
      </c>
      <c r="P46" s="11" t="s">
        <v>508</v>
      </c>
      <c r="Q46" s="42" t="s">
        <v>10</v>
      </c>
      <c r="R46" s="11" t="s">
        <v>1</v>
      </c>
      <c r="AT46" s="154"/>
      <c r="AU46" s="29" t="s">
        <v>8</v>
      </c>
      <c r="AV46" s="30" t="s">
        <v>2</v>
      </c>
      <c r="AW46" s="31" t="s">
        <v>3</v>
      </c>
      <c r="AX46" s="32" t="s">
        <v>9</v>
      </c>
      <c r="AY46" s="29" t="s">
        <v>4</v>
      </c>
      <c r="AZ46" s="29" t="s">
        <v>5</v>
      </c>
      <c r="BA46" s="62" t="s">
        <v>10</v>
      </c>
      <c r="BB46" s="11" t="s">
        <v>1</v>
      </c>
    </row>
    <row r="47" spans="1:54" ht="15">
      <c r="A47" s="24" t="s">
        <v>24</v>
      </c>
      <c r="B47" s="27">
        <f aca="true" t="shared" si="24" ref="B47:B56">(B4/R4)*100</f>
        <v>0.012948447912710197</v>
      </c>
      <c r="C47" s="27">
        <f aca="true" t="shared" si="25" ref="C47:C56">(C4/R4)*100</f>
        <v>0.08804944580642933</v>
      </c>
      <c r="D47" s="27">
        <f aca="true" t="shared" si="26" ref="D47:D56">(D4/R4)*100</f>
        <v>2.845205621352854</v>
      </c>
      <c r="E47" s="27">
        <f aca="true" t="shared" si="27" ref="E47:E56">(E4/R4)*100</f>
        <v>15.051275853734333</v>
      </c>
      <c r="F47" s="27">
        <f aca="true" t="shared" si="28" ref="F47:F56">(F4/R4)*100</f>
        <v>20.260868063948067</v>
      </c>
      <c r="G47" s="27">
        <f aca="true" t="shared" si="29" ref="G47:G56">(G4/R4)*100</f>
        <v>15.581298988294604</v>
      </c>
      <c r="H47" s="27">
        <f aca="true" t="shared" si="30" ref="H47:H56">(H4/R4)*100</f>
        <v>11.291046579883291</v>
      </c>
      <c r="I47" s="27">
        <f aca="true" t="shared" si="31" ref="I47:I56">(I4/R4)*100</f>
        <v>8.681502710541764</v>
      </c>
      <c r="J47" s="27">
        <f aca="true" t="shared" si="32" ref="J47:J56">(J4/R4)*100</f>
        <v>6.614067193812369</v>
      </c>
      <c r="K47" s="27">
        <f aca="true" t="shared" si="33" ref="K47:K56">(K4/R4)*100</f>
        <v>5.216498049100514</v>
      </c>
      <c r="L47" s="27">
        <f aca="true" t="shared" si="34" ref="L47:L56">(L4/R4)*100</f>
        <v>4.843582749214461</v>
      </c>
      <c r="M47" s="27">
        <f aca="true" t="shared" si="35" ref="M47:M56">(M4/R4)*100</f>
        <v>3.404578571181934</v>
      </c>
      <c r="N47" s="27">
        <f aca="true" t="shared" si="36" ref="N47:N56">(N4/R4)*100</f>
        <v>2.6786022582093163</v>
      </c>
      <c r="O47" s="27">
        <f aca="true" t="shared" si="37" ref="O47:O56">(O4/R4)*100</f>
        <v>1.836089914022306</v>
      </c>
      <c r="P47" s="27">
        <f aca="true" t="shared" si="38" ref="P47:P56">(P4/R4)*100</f>
        <v>1.0142950864956322</v>
      </c>
      <c r="Q47" s="27">
        <f aca="true" t="shared" si="39" ref="Q47:Q56">(Q4/R4)*100</f>
        <v>0.5800904664894169</v>
      </c>
      <c r="R47" s="120">
        <f>SUM(B47:Q47)</f>
        <v>100</v>
      </c>
      <c r="AT47" s="24" t="s">
        <v>24</v>
      </c>
      <c r="AU47" s="27">
        <f aca="true" t="shared" si="40" ref="AU47:AU56">(AU4/BB4)*100</f>
        <v>1.554732945531465</v>
      </c>
      <c r="AV47" s="27">
        <f aca="true" t="shared" si="41" ref="AV47:AV56">(AV4/BB4)*100</f>
        <v>31.112286268288386</v>
      </c>
      <c r="AW47" s="27">
        <f aca="true" t="shared" si="42" ref="AW47:AW56">(AW4/BB4)*100</f>
        <v>38.84188260179799</v>
      </c>
      <c r="AX47" s="27">
        <f aca="true" t="shared" si="43" ref="AX47:AX56">(AX4/BB4)*100</f>
        <v>18.536929314295786</v>
      </c>
      <c r="AY47" s="27">
        <f aca="true" t="shared" si="44" ref="AY47:AY56">(AY4/BB4)*100</f>
        <v>5.825841706328221</v>
      </c>
      <c r="AZ47" s="27">
        <f aca="true" t="shared" si="45" ref="AZ47:AZ56">(AZ4/BB4)*100</f>
        <v>3.305129561078794</v>
      </c>
      <c r="BA47" s="36">
        <f aca="true" t="shared" si="46" ref="BA47:BA56">(BA4/BB4)*100</f>
        <v>0.8231976026793584</v>
      </c>
      <c r="BB47" s="217">
        <f>SUM(AU47:BA47)</f>
        <v>100</v>
      </c>
    </row>
    <row r="48" spans="1:54" ht="15">
      <c r="A48" s="23" t="s">
        <v>25</v>
      </c>
      <c r="B48" s="28">
        <f t="shared" si="24"/>
        <v>0.0025504348491417785</v>
      </c>
      <c r="C48" s="28">
        <f t="shared" si="25"/>
        <v>0.020403478793134228</v>
      </c>
      <c r="D48" s="28">
        <f t="shared" si="26"/>
        <v>0.8339921956693617</v>
      </c>
      <c r="E48" s="28">
        <f t="shared" si="27"/>
        <v>6.855568874493101</v>
      </c>
      <c r="F48" s="28">
        <f t="shared" si="28"/>
        <v>17.512560891632024</v>
      </c>
      <c r="G48" s="28">
        <f t="shared" si="29"/>
        <v>17.072610880155068</v>
      </c>
      <c r="H48" s="28">
        <f t="shared" si="30"/>
        <v>13.181922517789282</v>
      </c>
      <c r="I48" s="28">
        <f t="shared" si="31"/>
        <v>10.237445484455101</v>
      </c>
      <c r="J48" s="28">
        <f t="shared" si="32"/>
        <v>8.151189777857125</v>
      </c>
      <c r="K48" s="28">
        <f t="shared" si="33"/>
        <v>6.6489836517126175</v>
      </c>
      <c r="L48" s="28">
        <f t="shared" si="34"/>
        <v>6.3901145145247265</v>
      </c>
      <c r="M48" s="28">
        <f t="shared" si="35"/>
        <v>4.63158968604147</v>
      </c>
      <c r="N48" s="28">
        <f t="shared" si="36"/>
        <v>3.7096074880767174</v>
      </c>
      <c r="O48" s="28">
        <f t="shared" si="37"/>
        <v>2.546609196868066</v>
      </c>
      <c r="P48" s="28">
        <f t="shared" si="38"/>
        <v>1.4103904715754036</v>
      </c>
      <c r="Q48" s="28">
        <f t="shared" si="39"/>
        <v>0.794460455507664</v>
      </c>
      <c r="R48" s="114">
        <f aca="true" t="shared" si="47" ref="R48:R56">SUM(B48:Q48)</f>
        <v>99.99999999999997</v>
      </c>
      <c r="AT48" s="23" t="s">
        <v>25</v>
      </c>
      <c r="AU48" s="28">
        <f t="shared" si="40"/>
        <v>0.371438219174524</v>
      </c>
      <c r="AV48" s="28">
        <f t="shared" si="41"/>
        <v>19.857658640484168</v>
      </c>
      <c r="AW48" s="28">
        <f t="shared" si="42"/>
        <v>42.9517649809086</v>
      </c>
      <c r="AX48" s="28">
        <f t="shared" si="43"/>
        <v>23.187615262734095</v>
      </c>
      <c r="AY48" s="28">
        <f t="shared" si="44"/>
        <v>7.9118938154237775</v>
      </c>
      <c r="AZ48" s="28">
        <f t="shared" si="45"/>
        <v>4.581937193173849</v>
      </c>
      <c r="BA48" s="37">
        <f t="shared" si="46"/>
        <v>1.1376918881009896</v>
      </c>
      <c r="BB48" s="61">
        <f aca="true" t="shared" si="48" ref="BB48:BB56">SUM(AU48:BA48)</f>
        <v>100</v>
      </c>
    </row>
    <row r="49" spans="1:54" ht="15">
      <c r="A49" s="23" t="s">
        <v>26</v>
      </c>
      <c r="B49" s="28">
        <f t="shared" si="24"/>
        <v>0.03473521081601026</v>
      </c>
      <c r="C49" s="28">
        <f t="shared" si="25"/>
        <v>0.2297867792443756</v>
      </c>
      <c r="D49" s="28">
        <f t="shared" si="26"/>
        <v>7.0592636135307005</v>
      </c>
      <c r="E49" s="28">
        <f t="shared" si="27"/>
        <v>32.223587880083365</v>
      </c>
      <c r="F49" s="28">
        <f t="shared" si="28"/>
        <v>26.019344840485225</v>
      </c>
      <c r="G49" s="28">
        <f t="shared" si="29"/>
        <v>12.456580986479986</v>
      </c>
      <c r="H49" s="28">
        <f t="shared" si="30"/>
        <v>7.329129482178165</v>
      </c>
      <c r="I49" s="28">
        <f t="shared" si="31"/>
        <v>5.42136482659114</v>
      </c>
      <c r="J49" s="28">
        <f t="shared" si="32"/>
        <v>3.3933629027948484</v>
      </c>
      <c r="K49" s="28">
        <f t="shared" si="33"/>
        <v>2.215037674344039</v>
      </c>
      <c r="L49" s="28">
        <f t="shared" si="34"/>
        <v>1.6031635761235503</v>
      </c>
      <c r="M49" s="28">
        <f t="shared" si="35"/>
        <v>0.8336450595842463</v>
      </c>
      <c r="N49" s="28">
        <f t="shared" si="36"/>
        <v>0.5183562229466147</v>
      </c>
      <c r="O49" s="28">
        <f t="shared" si="37"/>
        <v>0.3473521081601026</v>
      </c>
      <c r="P49" s="28">
        <f t="shared" si="38"/>
        <v>0.18436381125420828</v>
      </c>
      <c r="Q49" s="28">
        <f t="shared" si="39"/>
        <v>0.13092502538342327</v>
      </c>
      <c r="R49" s="114">
        <f t="shared" si="47"/>
        <v>100</v>
      </c>
      <c r="AT49" s="23" t="s">
        <v>26</v>
      </c>
      <c r="AU49" s="28">
        <f t="shared" si="40"/>
        <v>4.053535187318304</v>
      </c>
      <c r="AV49" s="28">
        <f t="shared" si="41"/>
        <v>54.87905216389666</v>
      </c>
      <c r="AW49" s="28">
        <f t="shared" si="42"/>
        <v>30.162909330261645</v>
      </c>
      <c r="AX49" s="28">
        <f t="shared" si="43"/>
        <v>8.715923427129614</v>
      </c>
      <c r="AY49" s="28">
        <f t="shared" si="44"/>
        <v>1.4206571224836817</v>
      </c>
      <c r="AZ49" s="28">
        <f t="shared" si="45"/>
        <v>0.6088530524930064</v>
      </c>
      <c r="BA49" s="37">
        <f t="shared" si="46"/>
        <v>0.15906971641709175</v>
      </c>
      <c r="BB49" s="61">
        <f t="shared" si="48"/>
        <v>99.99999999999999</v>
      </c>
    </row>
    <row r="50" spans="1:54" ht="15">
      <c r="A50" s="24" t="s">
        <v>27</v>
      </c>
      <c r="B50" s="27">
        <f t="shared" si="24"/>
        <v>3.38784440241777</v>
      </c>
      <c r="C50" s="27">
        <f t="shared" si="25"/>
        <v>3.381169577631921</v>
      </c>
      <c r="D50" s="27">
        <f t="shared" si="26"/>
        <v>14.318240812845328</v>
      </c>
      <c r="E50" s="27">
        <f t="shared" si="27"/>
        <v>21.782178217821784</v>
      </c>
      <c r="F50" s="27">
        <f t="shared" si="28"/>
        <v>13.314050506174214</v>
      </c>
      <c r="G50" s="27">
        <f t="shared" si="29"/>
        <v>8.284199206437497</v>
      </c>
      <c r="H50" s="27">
        <f t="shared" si="30"/>
        <v>6.7897801016056665</v>
      </c>
      <c r="I50" s="27">
        <f t="shared" si="31"/>
        <v>5.73367449104461</v>
      </c>
      <c r="J50" s="27">
        <f t="shared" si="32"/>
        <v>4.609337338228205</v>
      </c>
      <c r="K50" s="27">
        <f t="shared" si="33"/>
        <v>3.8217080134979793</v>
      </c>
      <c r="L50" s="27">
        <f t="shared" si="34"/>
        <v>3.636296213891052</v>
      </c>
      <c r="M50" s="27">
        <f t="shared" si="35"/>
        <v>2.6951459190862908</v>
      </c>
      <c r="N50" s="27">
        <f t="shared" si="36"/>
        <v>2.606889902473393</v>
      </c>
      <c r="O50" s="27">
        <f t="shared" si="37"/>
        <v>2.1047947491378354</v>
      </c>
      <c r="P50" s="27">
        <f t="shared" si="38"/>
        <v>1.6827974932324692</v>
      </c>
      <c r="Q50" s="27">
        <f t="shared" si="39"/>
        <v>1.8518930544739867</v>
      </c>
      <c r="R50" s="120">
        <f t="shared" si="47"/>
        <v>100.00000000000001</v>
      </c>
      <c r="AT50" s="24" t="s">
        <v>27</v>
      </c>
      <c r="AU50" s="27">
        <f t="shared" si="40"/>
        <v>5.979962854005396</v>
      </c>
      <c r="AV50" s="27">
        <f t="shared" si="41"/>
        <v>28.479047761072625</v>
      </c>
      <c r="AW50" s="27">
        <f t="shared" si="42"/>
        <v>29.152827298238954</v>
      </c>
      <c r="AX50" s="27">
        <f t="shared" si="43"/>
        <v>18.69500969320662</v>
      </c>
      <c r="AY50" s="27">
        <f t="shared" si="44"/>
        <v>8.466304244675516</v>
      </c>
      <c r="AZ50" s="27">
        <f t="shared" si="45"/>
        <v>6.215853476675298</v>
      </c>
      <c r="BA50" s="36">
        <f t="shared" si="46"/>
        <v>3.0109946721255914</v>
      </c>
      <c r="BB50" s="59">
        <f t="shared" si="48"/>
        <v>100</v>
      </c>
    </row>
    <row r="51" spans="1:54" ht="15">
      <c r="A51" s="23" t="s">
        <v>28</v>
      </c>
      <c r="B51" s="28">
        <f t="shared" si="24"/>
        <v>4.433535920211937</v>
      </c>
      <c r="C51" s="28">
        <f t="shared" si="25"/>
        <v>4.412108461898083</v>
      </c>
      <c r="D51" s="28">
        <f t="shared" si="26"/>
        <v>18.51527193392551</v>
      </c>
      <c r="E51" s="28">
        <f t="shared" si="27"/>
        <v>27.52844008103475</v>
      </c>
      <c r="F51" s="28">
        <f t="shared" si="28"/>
        <v>15.584580021817048</v>
      </c>
      <c r="G51" s="28">
        <f t="shared" si="29"/>
        <v>8.457028206326944</v>
      </c>
      <c r="H51" s="28">
        <f t="shared" si="30"/>
        <v>6.033777466105657</v>
      </c>
      <c r="I51" s="28">
        <f t="shared" si="31"/>
        <v>4.56989247311828</v>
      </c>
      <c r="J51" s="28">
        <f t="shared" si="32"/>
        <v>3.1576281751597315</v>
      </c>
      <c r="K51" s="28">
        <f t="shared" si="33"/>
        <v>2.213846033972261</v>
      </c>
      <c r="L51" s="28">
        <f t="shared" si="34"/>
        <v>1.7979585476079165</v>
      </c>
      <c r="M51" s="28">
        <f t="shared" si="35"/>
        <v>1.0470235312451301</v>
      </c>
      <c r="N51" s="28">
        <f t="shared" si="36"/>
        <v>0.8794997662459093</v>
      </c>
      <c r="O51" s="28">
        <f t="shared" si="37"/>
        <v>0.6116565373227365</v>
      </c>
      <c r="P51" s="28">
        <f t="shared" si="38"/>
        <v>0.39056412653888106</v>
      </c>
      <c r="Q51" s="28">
        <f t="shared" si="39"/>
        <v>0.3671887174692224</v>
      </c>
      <c r="R51" s="114">
        <f t="shared" si="47"/>
        <v>100</v>
      </c>
      <c r="AT51" s="23" t="s">
        <v>28</v>
      </c>
      <c r="AU51" s="28">
        <f t="shared" si="40"/>
        <v>9.059908222119311</v>
      </c>
      <c r="AV51" s="28">
        <f t="shared" si="41"/>
        <v>40.71485707068581</v>
      </c>
      <c r="AW51" s="28">
        <f t="shared" si="42"/>
        <v>31.10133456826506</v>
      </c>
      <c r="AX51" s="28">
        <f t="shared" si="43"/>
        <v>12.88047825537827</v>
      </c>
      <c r="AY51" s="28">
        <f t="shared" si="44"/>
        <v>3.6311202795436364</v>
      </c>
      <c r="AZ51" s="28">
        <f t="shared" si="45"/>
        <v>1.9387024796867764</v>
      </c>
      <c r="BA51" s="37">
        <f t="shared" si="46"/>
        <v>0.6735991243211383</v>
      </c>
      <c r="BB51" s="61">
        <f t="shared" si="48"/>
        <v>100</v>
      </c>
    </row>
    <row r="52" spans="1:54" ht="15">
      <c r="A52" s="23" t="s">
        <v>29</v>
      </c>
      <c r="B52" s="28">
        <f t="shared" si="24"/>
        <v>0.17428350116189</v>
      </c>
      <c r="C52" s="28">
        <f t="shared" si="25"/>
        <v>0.3098373353989156</v>
      </c>
      <c r="D52" s="28">
        <f t="shared" si="26"/>
        <v>3.5050348567002323</v>
      </c>
      <c r="E52" s="28">
        <f t="shared" si="27"/>
        <v>11.58017041053447</v>
      </c>
      <c r="F52" s="28">
        <f t="shared" si="28"/>
        <v>14.291247095274981</v>
      </c>
      <c r="G52" s="28">
        <f t="shared" si="29"/>
        <v>13.381099922540665</v>
      </c>
      <c r="H52" s="28">
        <f t="shared" si="30"/>
        <v>12.37412858249419</v>
      </c>
      <c r="I52" s="28">
        <f t="shared" si="31"/>
        <v>10.398915569326103</v>
      </c>
      <c r="J52" s="28">
        <f t="shared" si="32"/>
        <v>8.636715724244771</v>
      </c>
      <c r="K52" s="28">
        <f t="shared" si="33"/>
        <v>7.068164213787761</v>
      </c>
      <c r="L52" s="28">
        <f t="shared" si="34"/>
        <v>4.860573199070488</v>
      </c>
      <c r="M52" s="28">
        <f t="shared" si="35"/>
        <v>4.105344694035631</v>
      </c>
      <c r="N52" s="28">
        <f t="shared" si="36"/>
        <v>3.5631293570875293</v>
      </c>
      <c r="O52" s="28">
        <f t="shared" si="37"/>
        <v>2.7110766847405112</v>
      </c>
      <c r="P52" s="28">
        <f t="shared" si="38"/>
        <v>1.7234701781564679</v>
      </c>
      <c r="Q52" s="28">
        <f t="shared" si="39"/>
        <v>1.3168086754453912</v>
      </c>
      <c r="R52" s="114">
        <f t="shared" si="47"/>
        <v>99.99999999999999</v>
      </c>
      <c r="AT52" s="23" t="s">
        <v>29</v>
      </c>
      <c r="AU52" s="28">
        <f t="shared" si="40"/>
        <v>1.1454356126345018</v>
      </c>
      <c r="AV52" s="28">
        <f t="shared" si="41"/>
        <v>17.424505380076365</v>
      </c>
      <c r="AW52" s="28">
        <f t="shared" si="42"/>
        <v>37.6258243665394</v>
      </c>
      <c r="AX52" s="28">
        <f t="shared" si="43"/>
        <v>25.30371398819854</v>
      </c>
      <c r="AY52" s="28">
        <f t="shared" si="44"/>
        <v>10.274210343630683</v>
      </c>
      <c r="AZ52" s="28">
        <f t="shared" si="45"/>
        <v>6.3519611246095105</v>
      </c>
      <c r="BA52" s="37">
        <f t="shared" si="46"/>
        <v>1.8743491843110032</v>
      </c>
      <c r="BB52" s="61">
        <f t="shared" si="48"/>
        <v>100</v>
      </c>
    </row>
    <row r="53" spans="1:54" ht="15">
      <c r="A53" s="23" t="s">
        <v>30</v>
      </c>
      <c r="B53" s="28">
        <f t="shared" si="24"/>
        <v>0.019462826002335537</v>
      </c>
      <c r="C53" s="28">
        <f t="shared" si="25"/>
        <v>0.05838847800700662</v>
      </c>
      <c r="D53" s="28">
        <f t="shared" si="26"/>
        <v>0.9536784741144414</v>
      </c>
      <c r="E53" s="28">
        <f t="shared" si="27"/>
        <v>5.313351498637602</v>
      </c>
      <c r="F53" s="28">
        <f t="shared" si="28"/>
        <v>11.288439081354612</v>
      </c>
      <c r="G53" s="28">
        <f t="shared" si="29"/>
        <v>13.312572985597509</v>
      </c>
      <c r="H53" s="28">
        <f t="shared" si="30"/>
        <v>16.09575710393149</v>
      </c>
      <c r="I53" s="28">
        <f t="shared" si="31"/>
        <v>13.760217983651227</v>
      </c>
      <c r="J53" s="28">
        <f t="shared" si="32"/>
        <v>10.626702997275205</v>
      </c>
      <c r="K53" s="28">
        <f t="shared" si="33"/>
        <v>9.06967691708836</v>
      </c>
      <c r="L53" s="28">
        <f t="shared" si="34"/>
        <v>7.298559750875827</v>
      </c>
      <c r="M53" s="28">
        <f t="shared" si="35"/>
        <v>5.040871934604905</v>
      </c>
      <c r="N53" s="28">
        <f t="shared" si="36"/>
        <v>3.5227715064227323</v>
      </c>
      <c r="O53" s="28">
        <f t="shared" si="37"/>
        <v>1.9657454262358893</v>
      </c>
      <c r="P53" s="28">
        <f t="shared" si="38"/>
        <v>1.1872323861424678</v>
      </c>
      <c r="Q53" s="28">
        <f t="shared" si="39"/>
        <v>0.4865706500583885</v>
      </c>
      <c r="R53" s="114">
        <f t="shared" si="47"/>
        <v>99.99999999999999</v>
      </c>
      <c r="AT53" s="23" t="s">
        <v>30</v>
      </c>
      <c r="AU53" s="28">
        <f t="shared" si="40"/>
        <v>0.8304498269896194</v>
      </c>
      <c r="AV53" s="28">
        <f t="shared" si="41"/>
        <v>14.002306805074971</v>
      </c>
      <c r="AW53" s="28">
        <f t="shared" si="42"/>
        <v>43.344867358708186</v>
      </c>
      <c r="AX53" s="28">
        <f t="shared" si="43"/>
        <v>28.5121107266436</v>
      </c>
      <c r="AY53" s="28">
        <f t="shared" si="44"/>
        <v>9.365628604382929</v>
      </c>
      <c r="AZ53" s="28">
        <f t="shared" si="45"/>
        <v>3.4140715109573243</v>
      </c>
      <c r="BA53" s="37">
        <f t="shared" si="46"/>
        <v>0.530565167243368</v>
      </c>
      <c r="BB53" s="61">
        <f t="shared" si="48"/>
        <v>100</v>
      </c>
    </row>
    <row r="54" spans="1:54" ht="15">
      <c r="A54" s="23" t="s">
        <v>31</v>
      </c>
      <c r="B54" s="28">
        <f t="shared" si="24"/>
        <v>0.030293850348379277</v>
      </c>
      <c r="C54" s="28">
        <f t="shared" si="25"/>
        <v>0.030293850348379277</v>
      </c>
      <c r="D54" s="28">
        <f t="shared" si="26"/>
        <v>0.37867312935474096</v>
      </c>
      <c r="E54" s="28">
        <f t="shared" si="27"/>
        <v>1.6207209936382916</v>
      </c>
      <c r="F54" s="28">
        <f t="shared" si="28"/>
        <v>4.506210239321417</v>
      </c>
      <c r="G54" s="28">
        <f t="shared" si="29"/>
        <v>8.043017267494697</v>
      </c>
      <c r="H54" s="28">
        <f t="shared" si="30"/>
        <v>10.466525295365042</v>
      </c>
      <c r="I54" s="28">
        <f t="shared" si="31"/>
        <v>12.322023629203272</v>
      </c>
      <c r="J54" s="28">
        <f t="shared" si="32"/>
        <v>12.935474098757952</v>
      </c>
      <c r="K54" s="28">
        <f t="shared" si="33"/>
        <v>12.359890942138746</v>
      </c>
      <c r="L54" s="28">
        <f t="shared" si="34"/>
        <v>13.064222962738564</v>
      </c>
      <c r="M54" s="28">
        <f t="shared" si="35"/>
        <v>9.186610118146016</v>
      </c>
      <c r="N54" s="28">
        <f t="shared" si="36"/>
        <v>7.399272947591638</v>
      </c>
      <c r="O54" s="28">
        <f t="shared" si="37"/>
        <v>4.089669797031203</v>
      </c>
      <c r="P54" s="28">
        <f t="shared" si="38"/>
        <v>2.143289912147834</v>
      </c>
      <c r="Q54" s="28">
        <f t="shared" si="39"/>
        <v>1.423810966373826</v>
      </c>
      <c r="R54" s="114">
        <f t="shared" si="47"/>
        <v>100.00000000000001</v>
      </c>
      <c r="AT54" s="23" t="s">
        <v>31</v>
      </c>
      <c r="AU54" s="28">
        <f t="shared" si="40"/>
        <v>0.20971688220901785</v>
      </c>
      <c r="AV54" s="28">
        <f t="shared" si="41"/>
        <v>4.508912967493883</v>
      </c>
      <c r="AW54" s="28">
        <f t="shared" si="42"/>
        <v>30.470115344285215</v>
      </c>
      <c r="AX54" s="28">
        <f t="shared" si="43"/>
        <v>39.18210415938483</v>
      </c>
      <c r="AY54" s="28">
        <f t="shared" si="44"/>
        <v>17.493883257602235</v>
      </c>
      <c r="AZ54" s="28">
        <f t="shared" si="45"/>
        <v>6.5973435861586855</v>
      </c>
      <c r="BA54" s="37">
        <f t="shared" si="46"/>
        <v>1.5379238028661308</v>
      </c>
      <c r="BB54" s="61">
        <f t="shared" si="48"/>
        <v>100</v>
      </c>
    </row>
    <row r="55" spans="1:54" ht="15">
      <c r="A55" s="23" t="s">
        <v>32</v>
      </c>
      <c r="B55" s="28">
        <f t="shared" si="24"/>
        <v>0.023102691463555505</v>
      </c>
      <c r="C55" s="28">
        <f t="shared" si="25"/>
        <v>0.06930807439066651</v>
      </c>
      <c r="D55" s="28">
        <f t="shared" si="26"/>
        <v>0.18482153170844404</v>
      </c>
      <c r="E55" s="28">
        <f t="shared" si="27"/>
        <v>0.2425782603673328</v>
      </c>
      <c r="F55" s="28">
        <f t="shared" si="28"/>
        <v>0.4389511378075546</v>
      </c>
      <c r="G55" s="28">
        <f t="shared" si="29"/>
        <v>0.5775672865888876</v>
      </c>
      <c r="H55" s="28">
        <f t="shared" si="30"/>
        <v>1.2937507219591082</v>
      </c>
      <c r="I55" s="28">
        <f t="shared" si="31"/>
        <v>1.9406260829386623</v>
      </c>
      <c r="J55" s="28">
        <f t="shared" si="32"/>
        <v>3.153517384775326</v>
      </c>
      <c r="K55" s="28">
        <f t="shared" si="33"/>
        <v>4.8169111701513225</v>
      </c>
      <c r="L55" s="28">
        <f t="shared" si="34"/>
        <v>8.155250086635094</v>
      </c>
      <c r="M55" s="28">
        <f t="shared" si="35"/>
        <v>10.107427515305535</v>
      </c>
      <c r="N55" s="28">
        <f t="shared" si="36"/>
        <v>14.670209079357747</v>
      </c>
      <c r="O55" s="28">
        <f t="shared" si="37"/>
        <v>16.506873050710407</v>
      </c>
      <c r="P55" s="28">
        <f t="shared" si="38"/>
        <v>16.576181125101076</v>
      </c>
      <c r="Q55" s="28">
        <f t="shared" si="39"/>
        <v>21.242924800739285</v>
      </c>
      <c r="R55" s="114">
        <f t="shared" si="47"/>
        <v>100.00000000000001</v>
      </c>
      <c r="AT55" s="23" t="s">
        <v>32</v>
      </c>
      <c r="AU55" s="38">
        <f t="shared" si="40"/>
        <v>0.18428326971172831</v>
      </c>
      <c r="AV55" s="38">
        <f t="shared" si="41"/>
        <v>0.5265236277477952</v>
      </c>
      <c r="AW55" s="38">
        <f t="shared" si="42"/>
        <v>3.6725023035408713</v>
      </c>
      <c r="AX55" s="38">
        <f t="shared" si="43"/>
        <v>16.085296827695142</v>
      </c>
      <c r="AY55" s="38">
        <f t="shared" si="44"/>
        <v>23.9041726997499</v>
      </c>
      <c r="AZ55" s="38">
        <f t="shared" si="45"/>
        <v>33.934447808345396</v>
      </c>
      <c r="BA55" s="39">
        <f t="shared" si="46"/>
        <v>21.69277346320916</v>
      </c>
      <c r="BB55" s="61">
        <f t="shared" si="48"/>
        <v>100</v>
      </c>
    </row>
    <row r="56" spans="1:54" ht="15">
      <c r="A56" s="63" t="s">
        <v>109</v>
      </c>
      <c r="B56" s="28">
        <f t="shared" si="24"/>
        <v>1.828234515057105</v>
      </c>
      <c r="C56" s="28">
        <f t="shared" si="25"/>
        <v>1.8593500053853733</v>
      </c>
      <c r="D56" s="28">
        <f t="shared" si="26"/>
        <v>9.016311697429781</v>
      </c>
      <c r="E56" s="28">
        <f t="shared" si="27"/>
        <v>18.671687696217074</v>
      </c>
      <c r="F56" s="28">
        <f t="shared" si="28"/>
        <v>16.524319947023884</v>
      </c>
      <c r="G56" s="28">
        <f t="shared" si="29"/>
        <v>11.656341376820556</v>
      </c>
      <c r="H56" s="28">
        <f t="shared" si="30"/>
        <v>8.86990932626985</v>
      </c>
      <c r="I56" s="28">
        <f t="shared" si="31"/>
        <v>7.095927461015881</v>
      </c>
      <c r="J56" s="28">
        <f t="shared" si="32"/>
        <v>5.535764862633089</v>
      </c>
      <c r="K56" s="28">
        <f t="shared" si="33"/>
        <v>4.466269611734528</v>
      </c>
      <c r="L56" s="28">
        <f t="shared" si="34"/>
        <v>4.194208529633515</v>
      </c>
      <c r="M56" s="28">
        <f t="shared" si="35"/>
        <v>3.022989560354078</v>
      </c>
      <c r="N56" s="28">
        <f t="shared" si="36"/>
        <v>2.6400296793907745</v>
      </c>
      <c r="O56" s="28">
        <f t="shared" si="37"/>
        <v>1.9806206343570862</v>
      </c>
      <c r="P56" s="28">
        <f t="shared" si="38"/>
        <v>1.3738685729558517</v>
      </c>
      <c r="Q56" s="28">
        <f t="shared" si="39"/>
        <v>1.2641665237215722</v>
      </c>
      <c r="R56" s="114">
        <f t="shared" si="47"/>
        <v>100</v>
      </c>
      <c r="AT56" s="63" t="s">
        <v>109</v>
      </c>
      <c r="AU56" s="61">
        <f t="shared" si="40"/>
        <v>4.056156268918639</v>
      </c>
      <c r="AV56" s="61">
        <f t="shared" si="41"/>
        <v>29.623811238917032</v>
      </c>
      <c r="AW56" s="61">
        <f t="shared" si="42"/>
        <v>33.36500808472485</v>
      </c>
      <c r="AX56" s="61">
        <f t="shared" si="43"/>
        <v>18.626286467473353</v>
      </c>
      <c r="AY56" s="61">
        <f t="shared" si="44"/>
        <v>7.318400220701493</v>
      </c>
      <c r="AZ56" s="61">
        <f t="shared" si="45"/>
        <v>4.950457112642058</v>
      </c>
      <c r="BA56" s="61">
        <f t="shared" si="46"/>
        <v>2.0598806066225777</v>
      </c>
      <c r="BB56" s="61">
        <f t="shared" si="48"/>
        <v>100</v>
      </c>
    </row>
    <row r="57" spans="1:54" ht="15">
      <c r="A57" s="15" t="s">
        <v>567</v>
      </c>
      <c r="B57" s="8"/>
      <c r="C57" s="8"/>
      <c r="M57" s="8"/>
      <c r="N57" s="13"/>
      <c r="O57" s="13"/>
      <c r="P57" s="13"/>
      <c r="Q57" s="13"/>
      <c r="R57" s="14" t="s">
        <v>0</v>
      </c>
      <c r="AT57" s="15" t="s">
        <v>257</v>
      </c>
      <c r="AU57" s="8"/>
      <c r="AV57" s="8"/>
      <c r="AW57" s="8"/>
      <c r="AX57" s="13"/>
      <c r="AY57" s="13"/>
      <c r="AZ57" s="13"/>
      <c r="BA57" s="13"/>
      <c r="BB57" s="14" t="s">
        <v>0</v>
      </c>
    </row>
    <row r="58" spans="1:54" ht="15">
      <c r="A58" s="7"/>
      <c r="B58" s="8"/>
      <c r="C58" s="8"/>
      <c r="M58" s="8"/>
      <c r="N58" s="13"/>
      <c r="O58" s="13"/>
      <c r="P58" s="13"/>
      <c r="Q58" s="13"/>
      <c r="R58" s="14" t="s">
        <v>7</v>
      </c>
      <c r="AT58" s="7"/>
      <c r="AU58" s="8"/>
      <c r="AV58" s="8"/>
      <c r="AW58" s="8"/>
      <c r="AX58" s="13"/>
      <c r="AY58" s="13"/>
      <c r="AZ58" s="13"/>
      <c r="BA58" s="13"/>
      <c r="BB58" s="14" t="s">
        <v>7</v>
      </c>
    </row>
  </sheetData>
  <sheetProtection/>
  <mergeCells count="5">
    <mergeCell ref="B45:Q45"/>
    <mergeCell ref="B23:Q23"/>
    <mergeCell ref="AT2:AT3"/>
    <mergeCell ref="A2:A3"/>
    <mergeCell ref="B2:Q2"/>
  </mergeCells>
  <printOptions/>
  <pageMargins left="0.25" right="0.25" top="0.25" bottom="0.43" header="0.25" footer="0.25"/>
  <pageSetup horizontalDpi="300" verticalDpi="300" orientation="landscape" paperSize="9" scale="60" r:id="rId2"/>
  <headerFooter alignWithMargins="0">
    <oddFooter>&amp;L2011 Census Detailed Characteristics - Housing - &amp;A&amp;R&amp;P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C61"/>
  <sheetViews>
    <sheetView zoomScalePageLayoutView="0" workbookViewId="0" topLeftCell="HC1">
      <selection activeCell="BH2" sqref="BH2:BQ15"/>
    </sheetView>
  </sheetViews>
  <sheetFormatPr defaultColWidth="9.140625" defaultRowHeight="12.75"/>
  <cols>
    <col min="1" max="1" width="54.140625" style="0" customWidth="1"/>
    <col min="2" max="2" width="30.00390625" style="0" customWidth="1"/>
    <col min="3" max="3" width="39.00390625" style="0" customWidth="1"/>
    <col min="4" max="4" width="43.8515625" style="0" customWidth="1"/>
    <col min="5" max="5" width="34.7109375" style="0" customWidth="1"/>
    <col min="6" max="6" width="20.7109375" style="0" customWidth="1"/>
    <col min="7" max="7" width="0.85546875" style="0" customWidth="1"/>
    <col min="8" max="10" width="9.140625" style="0" hidden="1" customWidth="1"/>
    <col min="11" max="11" width="53.8515625" style="0" customWidth="1"/>
    <col min="12" max="12" width="19.00390625" style="0" customWidth="1"/>
    <col min="13" max="13" width="12.57421875" style="0" customWidth="1"/>
    <col min="14" max="14" width="24.140625" style="0" customWidth="1"/>
    <col min="15" max="15" width="21.140625" style="0" customWidth="1"/>
    <col min="16" max="16" width="13.140625" style="0" customWidth="1"/>
    <col min="17" max="17" width="23.140625" style="0" customWidth="1"/>
    <col min="18" max="18" width="18.7109375" style="0" customWidth="1"/>
    <col min="19" max="19" width="19.140625" style="0" customWidth="1"/>
    <col min="20" max="20" width="11.8515625" style="0" customWidth="1"/>
    <col min="21" max="21" width="7.421875" style="0" customWidth="1"/>
    <col min="22" max="22" width="1.57421875" style="0" customWidth="1"/>
    <col min="23" max="23" width="54.7109375" style="0" customWidth="1"/>
    <col min="24" max="24" width="18.57421875" style="0" customWidth="1"/>
    <col min="25" max="25" width="12.140625" style="0" customWidth="1"/>
    <col min="26" max="26" width="23.421875" style="0" customWidth="1"/>
    <col min="27" max="27" width="21.28125" style="0" customWidth="1"/>
    <col min="28" max="28" width="13.00390625" style="0" customWidth="1"/>
    <col min="29" max="29" width="23.00390625" style="0" customWidth="1"/>
    <col min="30" max="30" width="18.7109375" style="0" customWidth="1"/>
    <col min="31" max="31" width="18.57421875" style="0" customWidth="1"/>
    <col min="32" max="32" width="12.28125" style="0" customWidth="1"/>
    <col min="33" max="33" width="6.57421875" style="0" customWidth="1"/>
    <col min="34" max="34" width="4.7109375" style="0" customWidth="1"/>
    <col min="35" max="35" width="64.57421875" style="0" bestFit="1" customWidth="1"/>
    <col min="36" max="36" width="39.8515625" style="0" customWidth="1"/>
    <col min="37" max="37" width="43.7109375" style="0" customWidth="1"/>
    <col min="38" max="38" width="38.7109375" style="0" customWidth="1"/>
    <col min="39" max="39" width="31.421875" style="0" customWidth="1"/>
    <col min="40" max="40" width="3.00390625" style="0" customWidth="1"/>
    <col min="41" max="41" width="54.57421875" style="0" customWidth="1"/>
    <col min="42" max="42" width="14.7109375" style="0" customWidth="1"/>
    <col min="43" max="43" width="16.421875" style="0" customWidth="1"/>
    <col min="44" max="44" width="16.140625" style="0" customWidth="1"/>
    <col min="45" max="45" width="15.421875" style="0" customWidth="1"/>
    <col min="46" max="46" width="16.28125" style="0" customWidth="1"/>
    <col min="47" max="47" width="15.7109375" style="0" customWidth="1"/>
    <col min="48" max="48" width="17.57421875" style="0" customWidth="1"/>
    <col min="49" max="49" width="21.7109375" style="0" customWidth="1"/>
    <col min="50" max="50" width="18.28125" style="0" customWidth="1"/>
    <col min="51" max="51" width="13.7109375" style="0" customWidth="1"/>
    <col min="52" max="52" width="2.57421875" style="0" customWidth="1"/>
    <col min="53" max="53" width="54.421875" style="0" customWidth="1"/>
    <col min="54" max="54" width="31.8515625" style="0" customWidth="1"/>
    <col min="55" max="55" width="32.8515625" style="0" customWidth="1"/>
    <col min="56" max="56" width="33.7109375" style="0" customWidth="1"/>
    <col min="57" max="57" width="35.28125" style="0" customWidth="1"/>
    <col min="58" max="58" width="33.00390625" style="0" customWidth="1"/>
    <col min="59" max="59" width="3.140625" style="0" customWidth="1"/>
    <col min="60" max="60" width="55.140625" style="0" customWidth="1"/>
    <col min="61" max="62" width="18.28125" style="0" customWidth="1"/>
    <col min="63" max="64" width="18.421875" style="0" customWidth="1"/>
    <col min="65" max="65" width="18.140625" style="0" customWidth="1"/>
    <col min="66" max="67" width="18.28125" style="0" customWidth="1"/>
    <col min="68" max="68" width="18.57421875" style="0" customWidth="1"/>
    <col min="69" max="69" width="18.00390625" style="0" customWidth="1"/>
    <col min="70" max="70" width="3.00390625" style="0" customWidth="1"/>
    <col min="71" max="71" width="54.7109375" style="0" customWidth="1"/>
    <col min="72" max="72" width="28.28125" style="0" customWidth="1"/>
    <col min="73" max="73" width="28.421875" style="0" customWidth="1"/>
    <col min="74" max="74" width="28.8515625" style="0" customWidth="1"/>
    <col min="75" max="75" width="27.57421875" style="0" customWidth="1"/>
    <col min="76" max="76" width="26.28125" style="0" customWidth="1"/>
    <col min="77" max="77" width="25.421875" style="0" customWidth="1"/>
    <col min="78" max="78" width="0.9921875" style="0" customWidth="1"/>
    <col min="79" max="79" width="54.00390625" style="0" customWidth="1"/>
    <col min="80" max="80" width="13.28125" style="0" customWidth="1"/>
    <col min="81" max="81" width="14.28125" style="0" customWidth="1"/>
    <col min="82" max="82" width="22.00390625" style="0" customWidth="1"/>
    <col min="83" max="83" width="26.421875" style="0" customWidth="1"/>
    <col min="84" max="84" width="33.8515625" style="0" customWidth="1"/>
    <col min="85" max="85" width="33.57421875" style="0" customWidth="1"/>
    <col min="86" max="86" width="12.7109375" style="0" customWidth="1"/>
    <col min="87" max="87" width="6.28125" style="0" customWidth="1"/>
    <col min="88" max="88" width="7.421875" style="0" customWidth="1"/>
    <col min="89" max="89" width="0.5625" style="0" customWidth="1"/>
    <col min="90" max="90" width="53.8515625" style="0" customWidth="1"/>
    <col min="91" max="91" width="10.140625" style="0" customWidth="1"/>
    <col min="92" max="92" width="15.57421875" style="0" customWidth="1"/>
    <col min="93" max="93" width="14.7109375" style="0" customWidth="1"/>
    <col min="94" max="95" width="18.28125" style="0" customWidth="1"/>
    <col min="96" max="97" width="16.7109375" style="0" customWidth="1"/>
    <col min="98" max="98" width="15.57421875" style="0" customWidth="1"/>
    <col min="99" max="99" width="13.8515625" style="0" customWidth="1"/>
    <col min="100" max="100" width="11.7109375" style="0" customWidth="1"/>
    <col min="101" max="101" width="10.00390625" style="0" customWidth="1"/>
    <col min="102" max="102" width="7.8515625" style="0" customWidth="1"/>
    <col min="103" max="103" width="2.7109375" style="0" customWidth="1"/>
    <col min="104" max="104" width="55.421875" style="0" customWidth="1"/>
    <col min="105" max="105" width="22.57421875" style="0" customWidth="1"/>
    <col min="106" max="106" width="21.8515625" style="0" customWidth="1"/>
    <col min="107" max="107" width="23.140625" style="0" customWidth="1"/>
    <col min="108" max="108" width="24.57421875" style="0" customWidth="1"/>
    <col min="109" max="109" width="24.28125" style="0" customWidth="1"/>
    <col min="110" max="110" width="31.57421875" style="0" customWidth="1"/>
    <col min="111" max="111" width="17.00390625" style="0" customWidth="1"/>
    <col min="112" max="112" width="2.00390625" style="0" customWidth="1"/>
    <col min="113" max="113" width="81.57421875" style="0" customWidth="1"/>
    <col min="115" max="115" width="15.421875" style="0" customWidth="1"/>
    <col min="116" max="116" width="16.8515625" style="0" customWidth="1"/>
    <col min="117" max="117" width="19.00390625" style="0" customWidth="1"/>
    <col min="118" max="118" width="13.140625" style="0" customWidth="1"/>
    <col min="119" max="119" width="15.57421875" style="0" customWidth="1"/>
    <col min="120" max="120" width="13.57421875" style="0" customWidth="1"/>
    <col min="121" max="121" width="6.7109375" style="0" customWidth="1"/>
    <col min="122" max="122" width="7.28125" style="0" customWidth="1"/>
    <col min="123" max="123" width="8.140625" style="0" customWidth="1"/>
    <col min="124" max="124" width="7.421875" style="0" customWidth="1"/>
    <col min="125" max="125" width="7.8515625" style="0" customWidth="1"/>
    <col min="126" max="126" width="2.00390625" style="0" customWidth="1"/>
    <col min="127" max="127" width="80.421875" style="0" customWidth="1"/>
    <col min="129" max="129" width="15.00390625" style="0" customWidth="1"/>
    <col min="130" max="130" width="16.8515625" style="0" customWidth="1"/>
    <col min="131" max="131" width="18.7109375" style="0" customWidth="1"/>
    <col min="132" max="132" width="13.57421875" style="0" customWidth="1"/>
    <col min="133" max="133" width="16.28125" style="0" customWidth="1"/>
    <col min="134" max="134" width="14.140625" style="0" customWidth="1"/>
    <col min="135" max="135" width="7.140625" style="0" customWidth="1"/>
    <col min="136" max="136" width="7.28125" style="0" customWidth="1"/>
    <col min="137" max="137" width="8.140625" style="0" customWidth="1"/>
    <col min="138" max="138" width="7.57421875" style="0" customWidth="1"/>
    <col min="139" max="139" width="7.7109375" style="0" customWidth="1"/>
    <col min="140" max="140" width="2.57421875" style="0" customWidth="1"/>
    <col min="141" max="141" width="51.57421875" style="0" customWidth="1"/>
    <col min="142" max="142" width="14.140625" style="0" customWidth="1"/>
    <col min="143" max="143" width="21.7109375" style="0" customWidth="1"/>
    <col min="144" max="144" width="20.7109375" style="0" customWidth="1"/>
    <col min="145" max="145" width="13.57421875" style="0" customWidth="1"/>
    <col min="146" max="146" width="19.421875" style="0" customWidth="1"/>
    <col min="147" max="147" width="21.140625" style="0" customWidth="1"/>
    <col min="148" max="148" width="17.00390625" style="0" customWidth="1"/>
    <col min="149" max="149" width="10.28125" style="0" customWidth="1"/>
    <col min="150" max="150" width="18.28125" style="0" customWidth="1"/>
    <col min="151" max="151" width="12.8515625" style="0" customWidth="1"/>
    <col min="152" max="152" width="2.140625" style="0" customWidth="1"/>
    <col min="153" max="153" width="52.57421875" style="0" bestFit="1" customWidth="1"/>
    <col min="154" max="154" width="12.7109375" style="0" customWidth="1"/>
    <col min="155" max="155" width="21.421875" style="0" customWidth="1"/>
    <col min="156" max="156" width="20.8515625" style="0" customWidth="1"/>
    <col min="157" max="157" width="14.8515625" style="0" customWidth="1"/>
    <col min="158" max="158" width="18.7109375" style="0" customWidth="1"/>
    <col min="159" max="159" width="21.421875" style="0" customWidth="1"/>
    <col min="160" max="160" width="16.28125" style="0" customWidth="1"/>
    <col min="161" max="161" width="14.140625" style="0" customWidth="1"/>
    <col min="162" max="162" width="16.28125" style="0" customWidth="1"/>
    <col min="163" max="163" width="11.7109375" style="0" customWidth="1"/>
    <col min="164" max="164" width="1.7109375" style="0" customWidth="1"/>
    <col min="165" max="165" width="67.00390625" style="0" customWidth="1"/>
    <col min="166" max="166" width="13.57421875" style="0" customWidth="1"/>
    <col min="167" max="167" width="20.7109375" style="0" customWidth="1"/>
    <col min="168" max="168" width="19.421875" style="0" customWidth="1"/>
    <col min="169" max="169" width="13.57421875" style="0" customWidth="1"/>
    <col min="170" max="170" width="18.140625" style="0" customWidth="1"/>
    <col min="171" max="171" width="19.00390625" style="0" customWidth="1"/>
    <col min="172" max="172" width="15.8515625" style="0" customWidth="1"/>
    <col min="173" max="173" width="10.8515625" style="0" customWidth="1"/>
    <col min="174" max="174" width="13.421875" style="0" customWidth="1"/>
    <col min="175" max="175" width="10.421875" style="0" customWidth="1"/>
    <col min="200" max="200" width="1.57421875" style="0" customWidth="1"/>
    <col min="201" max="201" width="69.57421875" style="0" customWidth="1"/>
    <col min="202" max="202" width="12.8515625" style="0" customWidth="1"/>
    <col min="203" max="204" width="19.8515625" style="0" customWidth="1"/>
    <col min="205" max="205" width="14.140625" style="0" customWidth="1"/>
    <col min="206" max="206" width="17.7109375" style="0" customWidth="1"/>
    <col min="207" max="207" width="20.140625" style="0" customWidth="1"/>
    <col min="208" max="208" width="15.57421875" style="0" customWidth="1"/>
    <col min="209" max="209" width="10.57421875" style="0" customWidth="1"/>
    <col min="210" max="210" width="13.8515625" style="0" customWidth="1"/>
  </cols>
  <sheetData>
    <row r="1" spans="1:211" ht="15.75">
      <c r="A1" s="1" t="s">
        <v>286</v>
      </c>
      <c r="B1" s="95"/>
      <c r="C1" s="95"/>
      <c r="D1" s="95"/>
      <c r="E1" s="95"/>
      <c r="F1" s="95"/>
      <c r="K1" s="94" t="s">
        <v>171</v>
      </c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4" t="s">
        <v>173</v>
      </c>
      <c r="X1" s="95"/>
      <c r="Y1" s="95"/>
      <c r="Z1" s="95"/>
      <c r="AA1" s="95"/>
      <c r="AB1" s="95"/>
      <c r="AC1" s="95"/>
      <c r="AD1" s="95"/>
      <c r="AE1" s="95"/>
      <c r="AF1" s="95"/>
      <c r="AG1" s="95"/>
      <c r="AI1" s="94" t="s">
        <v>115</v>
      </c>
      <c r="AJ1" s="95"/>
      <c r="AK1" s="95"/>
      <c r="AL1" s="95"/>
      <c r="AM1" s="95"/>
      <c r="AO1" s="94" t="s">
        <v>130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BA1" s="94" t="s">
        <v>164</v>
      </c>
      <c r="BB1" s="95"/>
      <c r="BC1" s="95"/>
      <c r="BD1" s="95"/>
      <c r="BE1" s="95"/>
      <c r="BF1" s="95"/>
      <c r="BH1" s="94" t="s">
        <v>167</v>
      </c>
      <c r="BI1" s="95"/>
      <c r="BJ1" s="95"/>
      <c r="BK1" s="95"/>
      <c r="BL1" s="95"/>
      <c r="BM1" s="95"/>
      <c r="BN1" s="95"/>
      <c r="BO1" s="95"/>
      <c r="BP1" s="95"/>
      <c r="BQ1" s="95"/>
      <c r="BS1" s="94" t="s">
        <v>170</v>
      </c>
      <c r="BT1" s="95"/>
      <c r="BU1" s="95"/>
      <c r="BV1" s="95"/>
      <c r="BW1" s="95"/>
      <c r="BX1" s="95"/>
      <c r="BY1" s="95"/>
      <c r="CA1" s="94" t="s">
        <v>175</v>
      </c>
      <c r="CB1" s="95"/>
      <c r="CC1" s="95"/>
      <c r="CD1" s="95"/>
      <c r="CE1" s="95"/>
      <c r="CF1" s="95"/>
      <c r="CG1" s="95"/>
      <c r="CH1" s="95"/>
      <c r="CI1" s="95"/>
      <c r="CJ1" s="95"/>
      <c r="CL1" s="94" t="s">
        <v>188</v>
      </c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Z1" s="94" t="s">
        <v>197</v>
      </c>
      <c r="DA1" s="95"/>
      <c r="DB1" s="95"/>
      <c r="DC1" s="95"/>
      <c r="DD1" s="95"/>
      <c r="DE1" s="95"/>
      <c r="DF1" s="95"/>
      <c r="DG1" s="95"/>
      <c r="DW1" s="94" t="s">
        <v>229</v>
      </c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W1" s="94" t="s">
        <v>231</v>
      </c>
      <c r="EX1" s="95"/>
      <c r="EY1" s="95"/>
      <c r="EZ1" s="95"/>
      <c r="FA1" s="95"/>
      <c r="FB1" s="95"/>
      <c r="FC1" s="95"/>
      <c r="FD1" s="95"/>
      <c r="FE1" s="95"/>
      <c r="FF1" s="95"/>
      <c r="FG1" s="95"/>
      <c r="FI1" s="94" t="s">
        <v>232</v>
      </c>
      <c r="FJ1" s="95"/>
      <c r="FK1" s="95"/>
      <c r="FL1" s="95"/>
      <c r="FM1" s="95"/>
      <c r="FN1" s="95"/>
      <c r="FO1" s="95"/>
      <c r="FP1" s="95"/>
      <c r="FQ1" s="95"/>
      <c r="FR1" s="95"/>
      <c r="FS1" s="95"/>
      <c r="GS1" s="94" t="s">
        <v>252</v>
      </c>
      <c r="GT1" s="95"/>
      <c r="GU1" s="95"/>
      <c r="GV1" s="95"/>
      <c r="GW1" s="95"/>
      <c r="GX1" s="95"/>
      <c r="GY1" s="95"/>
      <c r="GZ1" s="95"/>
      <c r="HA1" s="95"/>
      <c r="HB1" s="95"/>
      <c r="HC1" s="95"/>
    </row>
    <row r="2" spans="1:211" ht="15">
      <c r="A2" s="85" t="s">
        <v>47</v>
      </c>
      <c r="B2" s="21"/>
      <c r="C2" s="21"/>
      <c r="D2" s="21" t="s">
        <v>48</v>
      </c>
      <c r="E2" s="96"/>
      <c r="F2" s="127"/>
      <c r="K2" s="85" t="s">
        <v>47</v>
      </c>
      <c r="L2" s="21"/>
      <c r="M2" s="21"/>
      <c r="N2" s="21"/>
      <c r="O2" s="21"/>
      <c r="P2" s="21" t="s">
        <v>58</v>
      </c>
      <c r="Q2" s="116"/>
      <c r="R2" s="21"/>
      <c r="S2" s="21"/>
      <c r="T2" s="21"/>
      <c r="U2" s="130"/>
      <c r="V2" s="95"/>
      <c r="W2" s="85" t="s">
        <v>47</v>
      </c>
      <c r="X2" s="21"/>
      <c r="Y2" s="21"/>
      <c r="Z2" s="21"/>
      <c r="AA2" s="21"/>
      <c r="AB2" s="21" t="s">
        <v>58</v>
      </c>
      <c r="AC2" s="116"/>
      <c r="AD2" s="21"/>
      <c r="AE2" s="21"/>
      <c r="AF2" s="21"/>
      <c r="AG2" s="130"/>
      <c r="AI2" s="85" t="s">
        <v>47</v>
      </c>
      <c r="AJ2" s="20"/>
      <c r="AK2" s="21" t="s">
        <v>112</v>
      </c>
      <c r="AL2" s="21"/>
      <c r="AM2" s="108"/>
      <c r="AO2" s="124" t="s">
        <v>116</v>
      </c>
      <c r="AP2" s="20"/>
      <c r="AQ2" s="21"/>
      <c r="AR2" s="21"/>
      <c r="AS2" s="21"/>
      <c r="AT2" s="21" t="s">
        <v>131</v>
      </c>
      <c r="AU2" s="96"/>
      <c r="AV2" s="96"/>
      <c r="AW2" s="96"/>
      <c r="AX2" s="96"/>
      <c r="AY2" s="127"/>
      <c r="BA2" s="124" t="s">
        <v>116</v>
      </c>
      <c r="BB2" s="20"/>
      <c r="BC2" s="21"/>
      <c r="BD2" s="128" t="s">
        <v>6</v>
      </c>
      <c r="BE2" s="21"/>
      <c r="BF2" s="108"/>
      <c r="BH2" s="124" t="s">
        <v>116</v>
      </c>
      <c r="BI2" s="20"/>
      <c r="BJ2" s="21"/>
      <c r="BK2" s="128"/>
      <c r="BL2" s="21" t="s">
        <v>169</v>
      </c>
      <c r="BM2" s="21"/>
      <c r="BN2" s="129"/>
      <c r="BO2" s="129"/>
      <c r="BP2" s="129"/>
      <c r="BQ2" s="130"/>
      <c r="BS2" s="124" t="s">
        <v>116</v>
      </c>
      <c r="BT2" s="20"/>
      <c r="BU2" s="21"/>
      <c r="BV2" s="21" t="s">
        <v>106</v>
      </c>
      <c r="BW2" s="21"/>
      <c r="BX2" s="96"/>
      <c r="BY2" s="130"/>
      <c r="CA2" s="124" t="s">
        <v>116</v>
      </c>
      <c r="CB2" s="21"/>
      <c r="CC2" s="21"/>
      <c r="CD2" s="96"/>
      <c r="CE2" s="21"/>
      <c r="CF2" s="21" t="s">
        <v>95</v>
      </c>
      <c r="CG2" s="129"/>
      <c r="CH2" s="96"/>
      <c r="CI2" s="96"/>
      <c r="CJ2" s="127"/>
      <c r="CL2" s="124" t="s">
        <v>116</v>
      </c>
      <c r="CM2" s="21"/>
      <c r="CN2" s="21"/>
      <c r="CO2" s="96"/>
      <c r="CP2" s="21"/>
      <c r="CQ2" s="21"/>
      <c r="CR2" s="21" t="s">
        <v>189</v>
      </c>
      <c r="CS2" s="96"/>
      <c r="CT2" s="96"/>
      <c r="CU2" s="96"/>
      <c r="CV2" s="96"/>
      <c r="CW2" s="96"/>
      <c r="CX2" s="127"/>
      <c r="CZ2" s="124" t="s">
        <v>116</v>
      </c>
      <c r="DA2" s="20"/>
      <c r="DB2" s="21"/>
      <c r="DC2" s="96"/>
      <c r="DD2" s="128" t="s">
        <v>198</v>
      </c>
      <c r="DE2" s="96"/>
      <c r="DF2" s="133"/>
      <c r="DG2" s="97"/>
      <c r="DW2" s="124" t="s">
        <v>200</v>
      </c>
      <c r="DX2" s="84"/>
      <c r="DY2" s="84"/>
      <c r="DZ2" s="84"/>
      <c r="EA2" s="143"/>
      <c r="EB2" s="84"/>
      <c r="EC2" s="144" t="s">
        <v>47</v>
      </c>
      <c r="ED2" s="84"/>
      <c r="EE2" s="84"/>
      <c r="EF2" s="84"/>
      <c r="EG2" s="84"/>
      <c r="EH2" s="84"/>
      <c r="EI2" s="108"/>
      <c r="EW2" s="124" t="s">
        <v>59</v>
      </c>
      <c r="EX2" s="84"/>
      <c r="EY2" s="84"/>
      <c r="EZ2" s="84"/>
      <c r="FA2" s="143"/>
      <c r="FB2" s="144" t="s">
        <v>47</v>
      </c>
      <c r="FC2" s="143"/>
      <c r="FD2" s="84"/>
      <c r="FE2" s="84"/>
      <c r="FF2" s="84"/>
      <c r="FG2" s="108"/>
      <c r="FI2" s="124" t="s">
        <v>133</v>
      </c>
      <c r="FJ2" s="21"/>
      <c r="FK2" s="21"/>
      <c r="FL2" s="21"/>
      <c r="FM2" s="96"/>
      <c r="FN2" s="71" t="s">
        <v>47</v>
      </c>
      <c r="FO2" s="96"/>
      <c r="FP2" s="21"/>
      <c r="FQ2" s="21"/>
      <c r="FR2" s="21"/>
      <c r="FS2" s="108"/>
      <c r="GS2" s="124" t="s">
        <v>233</v>
      </c>
      <c r="GT2" s="21"/>
      <c r="GU2" s="21"/>
      <c r="GV2" s="21"/>
      <c r="GW2" s="96"/>
      <c r="GX2" s="71" t="s">
        <v>47</v>
      </c>
      <c r="GY2" s="96"/>
      <c r="GZ2" s="21"/>
      <c r="HA2" s="21"/>
      <c r="HB2" s="21"/>
      <c r="HC2" s="108"/>
    </row>
    <row r="3" spans="1:211" ht="15" customHeight="1">
      <c r="A3" s="107"/>
      <c r="B3" s="106" t="s">
        <v>43</v>
      </c>
      <c r="C3" s="43" t="s">
        <v>44</v>
      </c>
      <c r="D3" s="43" t="s">
        <v>45</v>
      </c>
      <c r="E3" s="44" t="s">
        <v>46</v>
      </c>
      <c r="F3" s="11" t="s">
        <v>1</v>
      </c>
      <c r="K3" s="115"/>
      <c r="L3" s="321" t="s">
        <v>49</v>
      </c>
      <c r="M3" s="315" t="s">
        <v>50</v>
      </c>
      <c r="N3" s="315" t="s">
        <v>51</v>
      </c>
      <c r="O3" s="315" t="s">
        <v>52</v>
      </c>
      <c r="P3" s="315" t="s">
        <v>53</v>
      </c>
      <c r="Q3" s="315" t="s">
        <v>54</v>
      </c>
      <c r="R3" s="315" t="s">
        <v>55</v>
      </c>
      <c r="S3" s="315" t="s">
        <v>56</v>
      </c>
      <c r="T3" s="317" t="s">
        <v>57</v>
      </c>
      <c r="U3" s="314" t="s">
        <v>1</v>
      </c>
      <c r="V3" s="95"/>
      <c r="W3" s="115"/>
      <c r="X3" s="321" t="s">
        <v>49</v>
      </c>
      <c r="Y3" s="315" t="s">
        <v>50</v>
      </c>
      <c r="Z3" s="315" t="s">
        <v>51</v>
      </c>
      <c r="AA3" s="315" t="s">
        <v>52</v>
      </c>
      <c r="AB3" s="315" t="s">
        <v>53</v>
      </c>
      <c r="AC3" s="315" t="s">
        <v>54</v>
      </c>
      <c r="AD3" s="315" t="s">
        <v>55</v>
      </c>
      <c r="AE3" s="315" t="s">
        <v>56</v>
      </c>
      <c r="AF3" s="317" t="s">
        <v>57</v>
      </c>
      <c r="AG3" s="314" t="s">
        <v>1</v>
      </c>
      <c r="AI3" s="121"/>
      <c r="AJ3" s="125" t="s">
        <v>113</v>
      </c>
      <c r="AK3" s="125">
        <v>1</v>
      </c>
      <c r="AL3" s="126" t="s">
        <v>114</v>
      </c>
      <c r="AM3" s="11" t="s">
        <v>1</v>
      </c>
      <c r="AO3" s="109"/>
      <c r="AP3" s="43" t="s">
        <v>117</v>
      </c>
      <c r="AQ3" s="43" t="s">
        <v>118</v>
      </c>
      <c r="AR3" s="43" t="s">
        <v>119</v>
      </c>
      <c r="AS3" s="43" t="s">
        <v>120</v>
      </c>
      <c r="AT3" s="43" t="s">
        <v>121</v>
      </c>
      <c r="AU3" s="43" t="s">
        <v>122</v>
      </c>
      <c r="AV3" s="43" t="s">
        <v>123</v>
      </c>
      <c r="AW3" s="43" t="s">
        <v>124</v>
      </c>
      <c r="AX3" s="43" t="s">
        <v>125</v>
      </c>
      <c r="AY3" s="11" t="s">
        <v>1</v>
      </c>
      <c r="BA3" s="109"/>
      <c r="BB3" s="11" t="s">
        <v>162</v>
      </c>
      <c r="BC3" s="11" t="s">
        <v>3</v>
      </c>
      <c r="BD3" s="11" t="s">
        <v>149</v>
      </c>
      <c r="BE3" s="42" t="s">
        <v>163</v>
      </c>
      <c r="BF3" s="11" t="s">
        <v>1</v>
      </c>
      <c r="BH3" s="109"/>
      <c r="BI3" s="131">
        <v>1</v>
      </c>
      <c r="BJ3" s="131">
        <v>2</v>
      </c>
      <c r="BK3" s="131">
        <v>3</v>
      </c>
      <c r="BL3" s="131">
        <v>4</v>
      </c>
      <c r="BM3" s="131">
        <v>5</v>
      </c>
      <c r="BN3" s="131">
        <v>6</v>
      </c>
      <c r="BO3" s="131">
        <v>7</v>
      </c>
      <c r="BP3" s="132" t="s">
        <v>168</v>
      </c>
      <c r="BQ3" s="11" t="s">
        <v>1</v>
      </c>
      <c r="BS3" s="109"/>
      <c r="BT3" s="131">
        <v>1</v>
      </c>
      <c r="BU3" s="131">
        <v>2</v>
      </c>
      <c r="BV3" s="131">
        <v>3</v>
      </c>
      <c r="BW3" s="131">
        <v>4</v>
      </c>
      <c r="BX3" s="132" t="s">
        <v>107</v>
      </c>
      <c r="BY3" s="11" t="s">
        <v>1</v>
      </c>
      <c r="CA3" s="135"/>
      <c r="CB3" s="315" t="s">
        <v>99</v>
      </c>
      <c r="CC3" s="315" t="s">
        <v>100</v>
      </c>
      <c r="CD3" s="315" t="s">
        <v>101</v>
      </c>
      <c r="CE3" s="315" t="s">
        <v>103</v>
      </c>
      <c r="CF3" s="315" t="s">
        <v>104</v>
      </c>
      <c r="CG3" s="315" t="s">
        <v>105</v>
      </c>
      <c r="CH3" s="315" t="s">
        <v>98</v>
      </c>
      <c r="CI3" s="317" t="s">
        <v>102</v>
      </c>
      <c r="CJ3" s="314" t="s">
        <v>109</v>
      </c>
      <c r="CL3" s="135"/>
      <c r="CM3" s="325" t="s">
        <v>177</v>
      </c>
      <c r="CN3" s="325" t="s">
        <v>178</v>
      </c>
      <c r="CO3" s="325" t="s">
        <v>179</v>
      </c>
      <c r="CP3" s="325" t="s">
        <v>180</v>
      </c>
      <c r="CQ3" s="325" t="s">
        <v>181</v>
      </c>
      <c r="CR3" s="325" t="s">
        <v>182</v>
      </c>
      <c r="CS3" s="325" t="s">
        <v>183</v>
      </c>
      <c r="CT3" s="325" t="s">
        <v>184</v>
      </c>
      <c r="CU3" s="325" t="s">
        <v>185</v>
      </c>
      <c r="CV3" s="325" t="s">
        <v>186</v>
      </c>
      <c r="CW3" s="334" t="s">
        <v>187</v>
      </c>
      <c r="CX3" s="331" t="s">
        <v>127</v>
      </c>
      <c r="CZ3" s="109"/>
      <c r="DA3" s="11" t="s">
        <v>191</v>
      </c>
      <c r="DB3" s="11" t="s">
        <v>192</v>
      </c>
      <c r="DC3" s="11" t="s">
        <v>193</v>
      </c>
      <c r="DD3" s="11" t="s">
        <v>194</v>
      </c>
      <c r="DE3" s="11" t="s">
        <v>195</v>
      </c>
      <c r="DF3" s="42" t="s">
        <v>196</v>
      </c>
      <c r="DG3" s="11" t="s">
        <v>127</v>
      </c>
      <c r="DW3" s="135"/>
      <c r="DX3" s="309" t="s">
        <v>35</v>
      </c>
      <c r="DY3" s="309" t="s">
        <v>202</v>
      </c>
      <c r="DZ3" s="309" t="s">
        <v>203</v>
      </c>
      <c r="EA3" s="309" t="s">
        <v>38</v>
      </c>
      <c r="EB3" s="309" t="s">
        <v>39</v>
      </c>
      <c r="EC3" s="309" t="s">
        <v>41</v>
      </c>
      <c r="ED3" s="309" t="s">
        <v>205</v>
      </c>
      <c r="EE3" s="309" t="s">
        <v>206</v>
      </c>
      <c r="EF3" s="309" t="s">
        <v>201</v>
      </c>
      <c r="EG3" s="309" t="s">
        <v>37</v>
      </c>
      <c r="EH3" s="311" t="s">
        <v>204</v>
      </c>
      <c r="EI3" s="314" t="s">
        <v>109</v>
      </c>
      <c r="EW3" s="135"/>
      <c r="EX3" s="336" t="s">
        <v>35</v>
      </c>
      <c r="EY3" s="309" t="s">
        <v>36</v>
      </c>
      <c r="EZ3" s="309" t="s">
        <v>38</v>
      </c>
      <c r="FA3" s="309" t="s">
        <v>39</v>
      </c>
      <c r="FB3" s="309" t="s">
        <v>41</v>
      </c>
      <c r="FC3" s="309" t="s">
        <v>42</v>
      </c>
      <c r="FD3" s="309" t="s">
        <v>34</v>
      </c>
      <c r="FE3" s="309" t="s">
        <v>37</v>
      </c>
      <c r="FF3" s="309" t="s">
        <v>40</v>
      </c>
      <c r="FG3" s="314" t="s">
        <v>109</v>
      </c>
      <c r="FI3" s="135"/>
      <c r="FJ3" s="315" t="s">
        <v>35</v>
      </c>
      <c r="FK3" s="315" t="s">
        <v>36</v>
      </c>
      <c r="FL3" s="315" t="s">
        <v>38</v>
      </c>
      <c r="FM3" s="315" t="s">
        <v>39</v>
      </c>
      <c r="FN3" s="315" t="s">
        <v>41</v>
      </c>
      <c r="FO3" s="315" t="s">
        <v>42</v>
      </c>
      <c r="FP3" s="315" t="s">
        <v>34</v>
      </c>
      <c r="FQ3" s="315" t="s">
        <v>37</v>
      </c>
      <c r="FR3" s="315" t="s">
        <v>40</v>
      </c>
      <c r="FS3" s="314" t="s">
        <v>109</v>
      </c>
      <c r="GS3" s="135"/>
      <c r="GT3" s="315" t="s">
        <v>35</v>
      </c>
      <c r="GU3" s="315" t="s">
        <v>36</v>
      </c>
      <c r="GV3" s="315" t="s">
        <v>38</v>
      </c>
      <c r="GW3" s="315" t="s">
        <v>39</v>
      </c>
      <c r="GX3" s="315" t="s">
        <v>41</v>
      </c>
      <c r="GY3" s="315" t="s">
        <v>42</v>
      </c>
      <c r="GZ3" s="315" t="s">
        <v>34</v>
      </c>
      <c r="HA3" s="315" t="s">
        <v>37</v>
      </c>
      <c r="HB3" s="317" t="s">
        <v>40</v>
      </c>
      <c r="HC3" s="314" t="s">
        <v>109</v>
      </c>
    </row>
    <row r="4" spans="1:211" ht="15">
      <c r="A4" s="77" t="s">
        <v>34</v>
      </c>
      <c r="B4" s="25">
        <v>43970</v>
      </c>
      <c r="C4" s="25">
        <v>16493</v>
      </c>
      <c r="D4" s="25">
        <v>637</v>
      </c>
      <c r="E4" s="35">
        <v>204</v>
      </c>
      <c r="F4" s="134">
        <f aca="true" t="shared" si="0" ref="F4:F13">SUM(B4:E4)</f>
        <v>61304</v>
      </c>
      <c r="K4" s="81"/>
      <c r="L4" s="322"/>
      <c r="M4" s="316"/>
      <c r="N4" s="316"/>
      <c r="O4" s="316"/>
      <c r="P4" s="316"/>
      <c r="Q4" s="316"/>
      <c r="R4" s="316"/>
      <c r="S4" s="316"/>
      <c r="T4" s="318"/>
      <c r="U4" s="294"/>
      <c r="V4" s="95"/>
      <c r="W4" s="81"/>
      <c r="X4" s="322"/>
      <c r="Y4" s="316"/>
      <c r="Z4" s="316"/>
      <c r="AA4" s="316"/>
      <c r="AB4" s="316"/>
      <c r="AC4" s="316"/>
      <c r="AD4" s="316"/>
      <c r="AE4" s="316"/>
      <c r="AF4" s="318"/>
      <c r="AG4" s="294"/>
      <c r="AI4" s="110" t="s">
        <v>34</v>
      </c>
      <c r="AJ4" s="25">
        <v>17071</v>
      </c>
      <c r="AK4" s="25">
        <v>33474</v>
      </c>
      <c r="AL4" s="25">
        <v>10759</v>
      </c>
      <c r="AM4" s="122">
        <f aca="true" t="shared" si="1" ref="AM4:AM12">AJ4+AK4+AL4</f>
        <v>61304</v>
      </c>
      <c r="AO4" s="110" t="s">
        <v>34</v>
      </c>
      <c r="AP4" s="25">
        <v>35264</v>
      </c>
      <c r="AQ4" s="25">
        <v>503</v>
      </c>
      <c r="AR4" s="25">
        <v>1220</v>
      </c>
      <c r="AS4" s="25">
        <v>472</v>
      </c>
      <c r="AT4" s="25">
        <v>1945</v>
      </c>
      <c r="AU4" s="25">
        <v>177</v>
      </c>
      <c r="AV4" s="25">
        <v>284</v>
      </c>
      <c r="AW4" s="25">
        <v>16702</v>
      </c>
      <c r="AX4" s="25">
        <v>4737</v>
      </c>
      <c r="AY4" s="69">
        <f aca="true" t="shared" si="2" ref="AY4:AY12">SUM(AP4:AX4)</f>
        <v>61304</v>
      </c>
      <c r="BA4" s="110" t="s">
        <v>34</v>
      </c>
      <c r="BB4" s="25">
        <v>12857</v>
      </c>
      <c r="BC4" s="25">
        <v>22922</v>
      </c>
      <c r="BD4" s="25">
        <v>14807</v>
      </c>
      <c r="BE4" s="25">
        <v>10716</v>
      </c>
      <c r="BF4" s="69">
        <f aca="true" t="shared" si="3" ref="BF4:BF13">SUM(BB4:BE4)</f>
        <v>61302</v>
      </c>
      <c r="BH4" s="110" t="s">
        <v>34</v>
      </c>
      <c r="BI4" s="25">
        <v>325</v>
      </c>
      <c r="BJ4" s="25">
        <v>2538</v>
      </c>
      <c r="BK4" s="25">
        <v>9015</v>
      </c>
      <c r="BL4" s="25">
        <v>14763</v>
      </c>
      <c r="BM4" s="25">
        <v>11646</v>
      </c>
      <c r="BN4" s="25">
        <v>9195</v>
      </c>
      <c r="BO4" s="25">
        <v>5875</v>
      </c>
      <c r="BP4" s="25">
        <v>7947</v>
      </c>
      <c r="BQ4" s="69">
        <f aca="true" t="shared" si="4" ref="BQ4:BQ13">SUM(BI4:BP4)</f>
        <v>61304</v>
      </c>
      <c r="BS4" s="110" t="s">
        <v>34</v>
      </c>
      <c r="BT4" s="25">
        <v>8883</v>
      </c>
      <c r="BU4" s="25">
        <v>19975</v>
      </c>
      <c r="BV4" s="25">
        <v>16229</v>
      </c>
      <c r="BW4" s="25">
        <v>9652</v>
      </c>
      <c r="BX4" s="25">
        <v>6565</v>
      </c>
      <c r="BY4" s="69">
        <f aca="true" t="shared" si="5" ref="BY4:BY13">SUM(BT4:BX4)</f>
        <v>61304</v>
      </c>
      <c r="CA4" s="137"/>
      <c r="CB4" s="316"/>
      <c r="CC4" s="316"/>
      <c r="CD4" s="316"/>
      <c r="CE4" s="316"/>
      <c r="CF4" s="316"/>
      <c r="CG4" s="316"/>
      <c r="CH4" s="316"/>
      <c r="CI4" s="318"/>
      <c r="CJ4" s="310"/>
      <c r="CL4" s="137"/>
      <c r="CM4" s="326"/>
      <c r="CN4" s="326"/>
      <c r="CO4" s="326"/>
      <c r="CP4" s="326"/>
      <c r="CQ4" s="326"/>
      <c r="CR4" s="326"/>
      <c r="CS4" s="326"/>
      <c r="CT4" s="326"/>
      <c r="CU4" s="326"/>
      <c r="CV4" s="326"/>
      <c r="CW4" s="335"/>
      <c r="CX4" s="332"/>
      <c r="CZ4" s="110" t="s">
        <v>34</v>
      </c>
      <c r="DA4" s="25">
        <v>21065</v>
      </c>
      <c r="DB4" s="25">
        <v>19946</v>
      </c>
      <c r="DC4" s="25">
        <v>8898</v>
      </c>
      <c r="DD4" s="25">
        <v>7613</v>
      </c>
      <c r="DE4" s="25">
        <v>2701</v>
      </c>
      <c r="DF4" s="25">
        <v>1081</v>
      </c>
      <c r="DG4" s="134">
        <f aca="true" t="shared" si="6" ref="DG4:DG12">SUM(DA4:DF4)</f>
        <v>61304</v>
      </c>
      <c r="DW4" s="137"/>
      <c r="DX4" s="329"/>
      <c r="DY4" s="329"/>
      <c r="DZ4" s="329"/>
      <c r="EA4" s="329"/>
      <c r="EB4" s="329"/>
      <c r="EC4" s="329"/>
      <c r="ED4" s="329"/>
      <c r="EE4" s="329"/>
      <c r="EF4" s="329"/>
      <c r="EG4" s="329"/>
      <c r="EH4" s="339"/>
      <c r="EI4" s="329"/>
      <c r="EW4" s="137"/>
      <c r="EX4" s="329"/>
      <c r="EY4" s="329"/>
      <c r="EZ4" s="329"/>
      <c r="FA4" s="329"/>
      <c r="FB4" s="329"/>
      <c r="FC4" s="329"/>
      <c r="FD4" s="329"/>
      <c r="FE4" s="329"/>
      <c r="FF4" s="329"/>
      <c r="FG4" s="329"/>
      <c r="FI4" s="137"/>
      <c r="FJ4" s="316"/>
      <c r="FK4" s="316"/>
      <c r="FL4" s="316"/>
      <c r="FM4" s="316"/>
      <c r="FN4" s="316"/>
      <c r="FO4" s="316"/>
      <c r="FP4" s="316"/>
      <c r="FQ4" s="316"/>
      <c r="FR4" s="316"/>
      <c r="FS4" s="310"/>
      <c r="GS4" s="137"/>
      <c r="GT4" s="316"/>
      <c r="GU4" s="316"/>
      <c r="GV4" s="316"/>
      <c r="GW4" s="316"/>
      <c r="GX4" s="316"/>
      <c r="GY4" s="316"/>
      <c r="GZ4" s="316"/>
      <c r="HA4" s="316"/>
      <c r="HB4" s="318"/>
      <c r="HC4" s="319"/>
    </row>
    <row r="5" spans="1:211" ht="15">
      <c r="A5" s="23" t="s">
        <v>35</v>
      </c>
      <c r="B5" s="3">
        <v>19592</v>
      </c>
      <c r="C5" s="3">
        <v>4259</v>
      </c>
      <c r="D5" s="3">
        <v>153</v>
      </c>
      <c r="E5" s="4">
        <v>63</v>
      </c>
      <c r="F5" s="68">
        <f t="shared" si="0"/>
        <v>24067</v>
      </c>
      <c r="K5" s="110" t="s">
        <v>34</v>
      </c>
      <c r="L5" s="25">
        <v>10798</v>
      </c>
      <c r="M5" s="25">
        <v>16644</v>
      </c>
      <c r="N5" s="25">
        <v>10944</v>
      </c>
      <c r="O5" s="25">
        <v>4208</v>
      </c>
      <c r="P5" s="25">
        <v>2109</v>
      </c>
      <c r="Q5" s="25">
        <v>1592</v>
      </c>
      <c r="R5" s="25">
        <v>1053</v>
      </c>
      <c r="S5" s="25">
        <v>942</v>
      </c>
      <c r="T5" s="35">
        <v>1157</v>
      </c>
      <c r="U5" s="76">
        <f aca="true" t="shared" si="7" ref="U5:U14">SUM(L5:T5)</f>
        <v>49447</v>
      </c>
      <c r="V5" s="95"/>
      <c r="W5" s="110" t="s">
        <v>34</v>
      </c>
      <c r="X5" s="27">
        <f>(L5/U5)*100</f>
        <v>21.837523004428984</v>
      </c>
      <c r="Y5" s="27">
        <f>(M5/U5)*100</f>
        <v>33.660282726960176</v>
      </c>
      <c r="Z5" s="27">
        <f>(N5/U5)*100</f>
        <v>22.132788642384778</v>
      </c>
      <c r="AA5" s="27">
        <f>(O5/U5)*100</f>
        <v>8.510121948753211</v>
      </c>
      <c r="AB5" s="27">
        <f>(P5/U5)*100</f>
        <v>4.265172811292899</v>
      </c>
      <c r="AC5" s="27">
        <f>(Q5/U5)*100</f>
        <v>3.2196088741480775</v>
      </c>
      <c r="AD5" s="27">
        <f>(R5/U5)*100</f>
        <v>2.1295528545715614</v>
      </c>
      <c r="AE5" s="27">
        <f>(S5/U5)*100</f>
        <v>1.90507007502983</v>
      </c>
      <c r="AF5" s="36">
        <f>(T5/U5)*100</f>
        <v>2.339879062430481</v>
      </c>
      <c r="AG5" s="218">
        <f>SUM(X5:AF5)</f>
        <v>100</v>
      </c>
      <c r="AI5" s="23" t="s">
        <v>35</v>
      </c>
      <c r="AJ5" s="111">
        <v>7639</v>
      </c>
      <c r="AK5" s="3">
        <v>12082</v>
      </c>
      <c r="AL5" s="3">
        <v>4346</v>
      </c>
      <c r="AM5" s="123">
        <f t="shared" si="1"/>
        <v>24067</v>
      </c>
      <c r="AO5" s="23" t="s">
        <v>35</v>
      </c>
      <c r="AP5" s="3">
        <v>14512</v>
      </c>
      <c r="AQ5" s="3">
        <v>196</v>
      </c>
      <c r="AR5" s="3">
        <v>572</v>
      </c>
      <c r="AS5" s="3">
        <v>241</v>
      </c>
      <c r="AT5" s="3">
        <v>812</v>
      </c>
      <c r="AU5" s="3">
        <v>65</v>
      </c>
      <c r="AV5" s="3">
        <v>137</v>
      </c>
      <c r="AW5" s="3">
        <v>5410</v>
      </c>
      <c r="AX5" s="3">
        <v>2122</v>
      </c>
      <c r="AY5" s="68">
        <f t="shared" si="2"/>
        <v>24067</v>
      </c>
      <c r="BA5" s="23" t="s">
        <v>35</v>
      </c>
      <c r="BB5" s="3">
        <v>2571</v>
      </c>
      <c r="BC5" s="3">
        <v>4911</v>
      </c>
      <c r="BD5" s="3">
        <v>7481</v>
      </c>
      <c r="BE5" s="3">
        <v>9103</v>
      </c>
      <c r="BF5" s="68">
        <f t="shared" si="3"/>
        <v>24066</v>
      </c>
      <c r="BH5" s="23" t="s">
        <v>35</v>
      </c>
      <c r="BI5" s="3">
        <v>125</v>
      </c>
      <c r="BJ5" s="3">
        <v>636</v>
      </c>
      <c r="BK5" s="3">
        <v>2555</v>
      </c>
      <c r="BL5" s="3">
        <v>4953</v>
      </c>
      <c r="BM5" s="3">
        <v>4899</v>
      </c>
      <c r="BN5" s="3">
        <v>4353</v>
      </c>
      <c r="BO5" s="3">
        <v>2715</v>
      </c>
      <c r="BP5" s="3">
        <v>3831</v>
      </c>
      <c r="BQ5" s="68">
        <f t="shared" si="4"/>
        <v>24067</v>
      </c>
      <c r="BS5" s="23" t="s">
        <v>35</v>
      </c>
      <c r="BT5" s="3">
        <v>2513</v>
      </c>
      <c r="BU5" s="3">
        <v>6935</v>
      </c>
      <c r="BV5" s="3">
        <v>7605</v>
      </c>
      <c r="BW5" s="3">
        <v>4257</v>
      </c>
      <c r="BX5" s="3">
        <v>2757</v>
      </c>
      <c r="BY5" s="68">
        <f t="shared" si="5"/>
        <v>24067</v>
      </c>
      <c r="CA5" s="81"/>
      <c r="CB5" s="316"/>
      <c r="CC5" s="316"/>
      <c r="CD5" s="316"/>
      <c r="CE5" s="316"/>
      <c r="CF5" s="316"/>
      <c r="CG5" s="316"/>
      <c r="CH5" s="316"/>
      <c r="CI5" s="318"/>
      <c r="CJ5" s="294"/>
      <c r="CL5" s="137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35"/>
      <c r="CX5" s="332"/>
      <c r="CZ5" s="23" t="s">
        <v>35</v>
      </c>
      <c r="DA5" s="3">
        <v>10070</v>
      </c>
      <c r="DB5" s="3">
        <v>7594</v>
      </c>
      <c r="DC5" s="3">
        <v>3045</v>
      </c>
      <c r="DD5" s="3">
        <v>2187</v>
      </c>
      <c r="DE5" s="3">
        <v>814</v>
      </c>
      <c r="DF5" s="3">
        <v>357</v>
      </c>
      <c r="DG5" s="68">
        <f t="shared" si="6"/>
        <v>24067</v>
      </c>
      <c r="DW5" s="81"/>
      <c r="DX5" s="330"/>
      <c r="DY5" s="330"/>
      <c r="DZ5" s="330"/>
      <c r="EA5" s="330"/>
      <c r="EB5" s="330"/>
      <c r="EC5" s="330"/>
      <c r="ED5" s="330"/>
      <c r="EE5" s="330"/>
      <c r="EF5" s="330"/>
      <c r="EG5" s="330"/>
      <c r="EH5" s="340"/>
      <c r="EI5" s="330"/>
      <c r="EW5" s="137"/>
      <c r="EX5" s="330"/>
      <c r="EY5" s="330"/>
      <c r="EZ5" s="330"/>
      <c r="FA5" s="330"/>
      <c r="FB5" s="330"/>
      <c r="FC5" s="330"/>
      <c r="FD5" s="330"/>
      <c r="FE5" s="330"/>
      <c r="FF5" s="330"/>
      <c r="FG5" s="330"/>
      <c r="FI5" s="81"/>
      <c r="FJ5" s="316"/>
      <c r="FK5" s="316"/>
      <c r="FL5" s="316"/>
      <c r="FM5" s="316"/>
      <c r="FN5" s="316"/>
      <c r="FO5" s="316"/>
      <c r="FP5" s="316"/>
      <c r="FQ5" s="316"/>
      <c r="FR5" s="316"/>
      <c r="FS5" s="294"/>
      <c r="GS5" s="81"/>
      <c r="GT5" s="316"/>
      <c r="GU5" s="316"/>
      <c r="GV5" s="316"/>
      <c r="GW5" s="316"/>
      <c r="GX5" s="316"/>
      <c r="GY5" s="316"/>
      <c r="GZ5" s="316"/>
      <c r="HA5" s="316"/>
      <c r="HB5" s="318"/>
      <c r="HC5" s="320"/>
    </row>
    <row r="6" spans="1:211" ht="15">
      <c r="A6" s="23" t="s">
        <v>36</v>
      </c>
      <c r="B6" s="3">
        <v>24378</v>
      </c>
      <c r="C6" s="3">
        <v>12234</v>
      </c>
      <c r="D6" s="3">
        <v>484</v>
      </c>
      <c r="E6" s="4">
        <v>141</v>
      </c>
      <c r="F6" s="68">
        <f t="shared" si="0"/>
        <v>37237</v>
      </c>
      <c r="K6" s="23" t="s">
        <v>35</v>
      </c>
      <c r="L6" s="111">
        <v>2883</v>
      </c>
      <c r="M6" s="3">
        <v>4560</v>
      </c>
      <c r="N6" s="3">
        <v>3010</v>
      </c>
      <c r="O6" s="3">
        <v>1522</v>
      </c>
      <c r="P6" s="3">
        <v>787</v>
      </c>
      <c r="Q6" s="3">
        <v>589</v>
      </c>
      <c r="R6" s="3">
        <v>370</v>
      </c>
      <c r="S6" s="3">
        <v>373</v>
      </c>
      <c r="T6" s="4">
        <v>503</v>
      </c>
      <c r="U6" s="65">
        <f t="shared" si="7"/>
        <v>14597</v>
      </c>
      <c r="V6" s="95"/>
      <c r="W6" s="23" t="s">
        <v>35</v>
      </c>
      <c r="X6" s="28">
        <f aca="true" t="shared" si="8" ref="X6:X14">(L6/U6)*100</f>
        <v>19.750633691854492</v>
      </c>
      <c r="Y6" s="28">
        <f aca="true" t="shared" si="9" ref="Y6:Y14">(M6/U6)*100</f>
        <v>31.239295745701174</v>
      </c>
      <c r="Z6" s="28">
        <f aca="true" t="shared" si="10" ref="Z6:Z14">(N6/U6)*100</f>
        <v>20.620675481263273</v>
      </c>
      <c r="AA6" s="28">
        <f aca="true" t="shared" si="11" ref="AA6:AA14">(O6/U6)*100</f>
        <v>10.42680002740289</v>
      </c>
      <c r="AB6" s="28">
        <f aca="true" t="shared" si="12" ref="AB6:AB14">(P6/U6)*100</f>
        <v>5.391518805233952</v>
      </c>
      <c r="AC6" s="28">
        <f aca="true" t="shared" si="13" ref="AC6:AC14">(Q6/U6)*100</f>
        <v>4.035075700486401</v>
      </c>
      <c r="AD6" s="28">
        <f aca="true" t="shared" si="14" ref="AD6:AD14">(R6/U6)*100</f>
        <v>2.534767417962595</v>
      </c>
      <c r="AE6" s="28">
        <f aca="true" t="shared" si="15" ref="AE6:AE14">(S6/U6)*100</f>
        <v>2.555319586216346</v>
      </c>
      <c r="AF6" s="37">
        <f aca="true" t="shared" si="16" ref="AF6:AF14">(T6/U6)*100</f>
        <v>3.4459135438788793</v>
      </c>
      <c r="AG6" s="114">
        <f aca="true" t="shared" si="17" ref="AG6:AG14">SUM(X6:AF6)</f>
        <v>100</v>
      </c>
      <c r="AI6" s="112" t="s">
        <v>36</v>
      </c>
      <c r="AJ6" s="3">
        <v>9432</v>
      </c>
      <c r="AK6" s="3">
        <v>21392</v>
      </c>
      <c r="AL6" s="3">
        <v>6413</v>
      </c>
      <c r="AM6" s="123">
        <f t="shared" si="1"/>
        <v>37237</v>
      </c>
      <c r="AO6" s="112" t="s">
        <v>36</v>
      </c>
      <c r="AP6" s="3">
        <v>20752</v>
      </c>
      <c r="AQ6" s="3">
        <v>307</v>
      </c>
      <c r="AR6" s="3">
        <v>648</v>
      </c>
      <c r="AS6" s="3">
        <v>231</v>
      </c>
      <c r="AT6" s="3">
        <v>1133</v>
      </c>
      <c r="AU6" s="3">
        <v>112</v>
      </c>
      <c r="AV6" s="3">
        <v>147</v>
      </c>
      <c r="AW6" s="3">
        <v>11292</v>
      </c>
      <c r="AX6" s="3">
        <v>2615</v>
      </c>
      <c r="AY6" s="68">
        <f t="shared" si="2"/>
        <v>37237</v>
      </c>
      <c r="BA6" s="112" t="s">
        <v>36</v>
      </c>
      <c r="BB6" s="3">
        <v>10286</v>
      </c>
      <c r="BC6" s="3">
        <v>18011</v>
      </c>
      <c r="BD6" s="3">
        <v>7326</v>
      </c>
      <c r="BE6" s="3">
        <v>1613</v>
      </c>
      <c r="BF6" s="68">
        <f t="shared" si="3"/>
        <v>37236</v>
      </c>
      <c r="BH6" s="112" t="s">
        <v>36</v>
      </c>
      <c r="BI6" s="3">
        <v>200</v>
      </c>
      <c r="BJ6" s="3">
        <v>1902</v>
      </c>
      <c r="BK6" s="3">
        <v>6460</v>
      </c>
      <c r="BL6" s="3">
        <v>9810</v>
      </c>
      <c r="BM6" s="3">
        <v>6747</v>
      </c>
      <c r="BN6" s="3">
        <v>4842</v>
      </c>
      <c r="BO6" s="3">
        <v>3160</v>
      </c>
      <c r="BP6" s="3">
        <v>4116</v>
      </c>
      <c r="BQ6" s="68">
        <f t="shared" si="4"/>
        <v>37237</v>
      </c>
      <c r="BS6" s="112" t="s">
        <v>36</v>
      </c>
      <c r="BT6" s="3">
        <v>6370</v>
      </c>
      <c r="BU6" s="3">
        <v>13040</v>
      </c>
      <c r="BV6" s="3">
        <v>8624</v>
      </c>
      <c r="BW6" s="3">
        <v>5395</v>
      </c>
      <c r="BX6" s="3">
        <v>3808</v>
      </c>
      <c r="BY6" s="68">
        <f t="shared" si="5"/>
        <v>37237</v>
      </c>
      <c r="CA6" s="136" t="s">
        <v>34</v>
      </c>
      <c r="CB6" s="25">
        <v>1971</v>
      </c>
      <c r="CC6" s="25">
        <v>6442</v>
      </c>
      <c r="CD6" s="25">
        <v>22552</v>
      </c>
      <c r="CE6" s="25">
        <v>19874</v>
      </c>
      <c r="CF6" s="25">
        <v>9852</v>
      </c>
      <c r="CG6" s="25">
        <v>613</v>
      </c>
      <c r="CH6" s="25">
        <v>30965</v>
      </c>
      <c r="CI6" s="25">
        <v>30339</v>
      </c>
      <c r="CJ6" s="134">
        <f aca="true" t="shared" si="18" ref="CJ6:CJ14">CB6+CC6+CD6+CE6+CF6+CG6</f>
        <v>61304</v>
      </c>
      <c r="CL6" s="81"/>
      <c r="CM6" s="326"/>
      <c r="CN6" s="326"/>
      <c r="CO6" s="326"/>
      <c r="CP6" s="326"/>
      <c r="CQ6" s="326"/>
      <c r="CR6" s="326"/>
      <c r="CS6" s="326"/>
      <c r="CT6" s="326"/>
      <c r="CU6" s="326"/>
      <c r="CV6" s="326"/>
      <c r="CW6" s="335"/>
      <c r="CX6" s="333"/>
      <c r="CZ6" s="112" t="s">
        <v>36</v>
      </c>
      <c r="DA6" s="3">
        <v>10995</v>
      </c>
      <c r="DB6" s="3">
        <v>12352</v>
      </c>
      <c r="DC6" s="3">
        <v>5853</v>
      </c>
      <c r="DD6" s="3">
        <v>5426</v>
      </c>
      <c r="DE6" s="3">
        <v>1887</v>
      </c>
      <c r="DF6" s="3">
        <v>724</v>
      </c>
      <c r="DG6" s="68">
        <f t="shared" si="6"/>
        <v>37237</v>
      </c>
      <c r="DW6" s="77" t="s">
        <v>207</v>
      </c>
      <c r="DX6" s="27">
        <f>(DJ17/DJ38)*100</f>
        <v>41.84152574064071</v>
      </c>
      <c r="DY6" s="27">
        <f aca="true" t="shared" si="19" ref="DY6:EI6">(DK17/DK38)*100</f>
        <v>28.57951650342524</v>
      </c>
      <c r="DZ6" s="27">
        <f t="shared" si="19"/>
        <v>47.04343275771847</v>
      </c>
      <c r="EA6" s="27">
        <f t="shared" si="19"/>
        <v>40.13849092645654</v>
      </c>
      <c r="EB6" s="27">
        <f t="shared" si="19"/>
        <v>51.76157312576812</v>
      </c>
      <c r="EC6" s="27">
        <f t="shared" si="19"/>
        <v>20.596870133517143</v>
      </c>
      <c r="ED6" s="27">
        <f t="shared" si="19"/>
        <v>28.657968313140724</v>
      </c>
      <c r="EE6" s="27">
        <f t="shared" si="19"/>
        <v>42.772861356932154</v>
      </c>
      <c r="EF6" s="27">
        <f t="shared" si="19"/>
        <v>33.95349620325628</v>
      </c>
      <c r="EG6" s="27">
        <f t="shared" si="19"/>
        <v>44.418464323427365</v>
      </c>
      <c r="EH6" s="27">
        <f t="shared" si="19"/>
        <v>21.015562601350535</v>
      </c>
      <c r="EI6" s="146">
        <f t="shared" si="19"/>
        <v>32.26686488930441</v>
      </c>
      <c r="EW6" s="24" t="s">
        <v>60</v>
      </c>
      <c r="EX6" s="146">
        <f>(EL17/EL40)*100</f>
        <v>81.90468276062659</v>
      </c>
      <c r="EY6" s="146">
        <f aca="true" t="shared" si="20" ref="EY6:FG6">(EM17/EM40)*100</f>
        <v>83.23710288154254</v>
      </c>
      <c r="EZ6" s="146">
        <f t="shared" si="20"/>
        <v>58.01695319961796</v>
      </c>
      <c r="FA6" s="146">
        <f t="shared" si="20"/>
        <v>59.17656698074559</v>
      </c>
      <c r="FB6" s="146">
        <f t="shared" si="20"/>
        <v>78.65768042684638</v>
      </c>
      <c r="FC6" s="146">
        <f t="shared" si="20"/>
        <v>73.98629354654483</v>
      </c>
      <c r="FD6" s="146">
        <f t="shared" si="20"/>
        <v>82.71401539866893</v>
      </c>
      <c r="FE6" s="146">
        <f t="shared" si="20"/>
        <v>58.443958364760896</v>
      </c>
      <c r="FF6" s="146">
        <f t="shared" si="20"/>
        <v>78.27431865582453</v>
      </c>
      <c r="FG6" s="146">
        <f t="shared" si="20"/>
        <v>76.33053113960135</v>
      </c>
      <c r="FI6" s="24" t="s">
        <v>134</v>
      </c>
      <c r="FJ6" s="25">
        <v>5665</v>
      </c>
      <c r="FK6" s="25">
        <v>13031</v>
      </c>
      <c r="FL6" s="25">
        <v>533</v>
      </c>
      <c r="FM6" s="25">
        <v>605</v>
      </c>
      <c r="FN6" s="25">
        <v>9982</v>
      </c>
      <c r="FO6" s="25">
        <v>790</v>
      </c>
      <c r="FP6" s="25">
        <v>18696</v>
      </c>
      <c r="FQ6" s="25">
        <v>1138</v>
      </c>
      <c r="FR6" s="25">
        <v>10772</v>
      </c>
      <c r="FS6" s="76">
        <f aca="true" t="shared" si="21" ref="FS6:FS21">FJ6+FK6+FL6+FM6+FN6+FO6</f>
        <v>30606</v>
      </c>
      <c r="GS6" s="77" t="s">
        <v>234</v>
      </c>
      <c r="GT6" s="25">
        <v>14972</v>
      </c>
      <c r="GU6" s="25">
        <v>35301</v>
      </c>
      <c r="GV6" s="25">
        <v>8581</v>
      </c>
      <c r="GW6" s="25">
        <v>5708</v>
      </c>
      <c r="GX6" s="25">
        <v>35855</v>
      </c>
      <c r="GY6" s="25">
        <v>2814</v>
      </c>
      <c r="GZ6" s="25">
        <v>50273</v>
      </c>
      <c r="HA6" s="25">
        <v>14289</v>
      </c>
      <c r="HB6" s="25">
        <v>38669</v>
      </c>
      <c r="HC6" s="66">
        <f aca="true" t="shared" si="22" ref="HC6:HC23">GT6+GU6+GV6+GW6+GX6+GY6</f>
        <v>103231</v>
      </c>
    </row>
    <row r="7" spans="1:211" ht="15">
      <c r="A7" s="24" t="s">
        <v>37</v>
      </c>
      <c r="B7" s="25">
        <v>15881</v>
      </c>
      <c r="C7" s="25">
        <v>8804</v>
      </c>
      <c r="D7" s="25">
        <v>1282</v>
      </c>
      <c r="E7" s="35">
        <v>549</v>
      </c>
      <c r="F7" s="69">
        <f t="shared" si="0"/>
        <v>26516</v>
      </c>
      <c r="K7" s="112" t="s">
        <v>36</v>
      </c>
      <c r="L7" s="3">
        <v>7915</v>
      </c>
      <c r="M7" s="3">
        <v>12084</v>
      </c>
      <c r="N7" s="3">
        <v>7934</v>
      </c>
      <c r="O7" s="3">
        <v>2686</v>
      </c>
      <c r="P7" s="3">
        <v>1322</v>
      </c>
      <c r="Q7" s="3">
        <v>1003</v>
      </c>
      <c r="R7" s="3">
        <v>683</v>
      </c>
      <c r="S7" s="3">
        <v>569</v>
      </c>
      <c r="T7" s="4">
        <v>654</v>
      </c>
      <c r="U7" s="65">
        <f t="shared" si="7"/>
        <v>34850</v>
      </c>
      <c r="V7" s="95"/>
      <c r="W7" s="112" t="s">
        <v>36</v>
      </c>
      <c r="X7" s="28">
        <f t="shared" si="8"/>
        <v>22.711621233859397</v>
      </c>
      <c r="Y7" s="28">
        <f t="shared" si="9"/>
        <v>34.67431850789096</v>
      </c>
      <c r="Z7" s="28">
        <f t="shared" si="10"/>
        <v>22.766140602582496</v>
      </c>
      <c r="AA7" s="28">
        <f t="shared" si="11"/>
        <v>7.7073170731707314</v>
      </c>
      <c r="AB7" s="28">
        <f t="shared" si="12"/>
        <v>3.793400286944046</v>
      </c>
      <c r="AC7" s="28">
        <f t="shared" si="13"/>
        <v>2.878048780487805</v>
      </c>
      <c r="AD7" s="28">
        <f t="shared" si="14"/>
        <v>1.9598278335724535</v>
      </c>
      <c r="AE7" s="28">
        <f t="shared" si="15"/>
        <v>1.6327116212338595</v>
      </c>
      <c r="AF7" s="37">
        <f t="shared" si="16"/>
        <v>1.8766140602582495</v>
      </c>
      <c r="AG7" s="114">
        <f t="shared" si="17"/>
        <v>100</v>
      </c>
      <c r="AI7" s="24" t="s">
        <v>37</v>
      </c>
      <c r="AJ7" s="25">
        <v>17863</v>
      </c>
      <c r="AK7" s="25">
        <v>7552</v>
      </c>
      <c r="AL7" s="25">
        <v>1101</v>
      </c>
      <c r="AM7" s="122">
        <f t="shared" si="1"/>
        <v>26516</v>
      </c>
      <c r="AO7" s="24" t="s">
        <v>37</v>
      </c>
      <c r="AP7" s="25">
        <v>15740</v>
      </c>
      <c r="AQ7" s="25">
        <v>187</v>
      </c>
      <c r="AR7" s="25">
        <v>320</v>
      </c>
      <c r="AS7" s="25">
        <v>61</v>
      </c>
      <c r="AT7" s="25">
        <v>2206</v>
      </c>
      <c r="AU7" s="25">
        <v>36</v>
      </c>
      <c r="AV7" s="25">
        <v>182</v>
      </c>
      <c r="AW7" s="25">
        <v>5327</v>
      </c>
      <c r="AX7" s="25">
        <v>2457</v>
      </c>
      <c r="AY7" s="69">
        <f t="shared" si="2"/>
        <v>26516</v>
      </c>
      <c r="BA7" s="24" t="s">
        <v>37</v>
      </c>
      <c r="BB7" s="25">
        <v>5140</v>
      </c>
      <c r="BC7" s="25">
        <v>8570</v>
      </c>
      <c r="BD7" s="25">
        <v>6577</v>
      </c>
      <c r="BE7" s="25">
        <v>6225</v>
      </c>
      <c r="BF7" s="69">
        <f t="shared" si="3"/>
        <v>26512</v>
      </c>
      <c r="BH7" s="24" t="s">
        <v>37</v>
      </c>
      <c r="BI7" s="25">
        <v>951</v>
      </c>
      <c r="BJ7" s="25">
        <v>2334</v>
      </c>
      <c r="BK7" s="25">
        <v>7603</v>
      </c>
      <c r="BL7" s="25">
        <v>8385</v>
      </c>
      <c r="BM7" s="25">
        <v>5033</v>
      </c>
      <c r="BN7" s="25">
        <v>1517</v>
      </c>
      <c r="BO7" s="25">
        <v>341</v>
      </c>
      <c r="BP7" s="25">
        <v>352</v>
      </c>
      <c r="BQ7" s="69">
        <f t="shared" si="4"/>
        <v>26516</v>
      </c>
      <c r="BS7" s="24" t="s">
        <v>37</v>
      </c>
      <c r="BT7" s="25">
        <v>10042</v>
      </c>
      <c r="BU7" s="25">
        <v>9471</v>
      </c>
      <c r="BV7" s="25">
        <v>5668</v>
      </c>
      <c r="BW7" s="25">
        <v>1124</v>
      </c>
      <c r="BX7" s="25">
        <v>211</v>
      </c>
      <c r="BY7" s="69">
        <f t="shared" si="5"/>
        <v>26516</v>
      </c>
      <c r="CA7" s="23" t="s">
        <v>35</v>
      </c>
      <c r="CB7" s="3">
        <v>1143</v>
      </c>
      <c r="CC7" s="3">
        <v>3255</v>
      </c>
      <c r="CD7" s="3">
        <v>9981</v>
      </c>
      <c r="CE7" s="3">
        <v>6899</v>
      </c>
      <c r="CF7" s="3">
        <v>2550</v>
      </c>
      <c r="CG7" s="3">
        <v>239</v>
      </c>
      <c r="CH7" s="3">
        <v>14379</v>
      </c>
      <c r="CI7" s="3">
        <v>9688</v>
      </c>
      <c r="CJ7" s="68">
        <f t="shared" si="18"/>
        <v>24067</v>
      </c>
      <c r="CL7" s="136" t="s">
        <v>34</v>
      </c>
      <c r="CM7" s="25">
        <v>21065</v>
      </c>
      <c r="CN7" s="25">
        <v>12074</v>
      </c>
      <c r="CO7" s="25">
        <v>12526</v>
      </c>
      <c r="CP7" s="25">
        <v>15</v>
      </c>
      <c r="CQ7" s="25">
        <v>392</v>
      </c>
      <c r="CR7" s="25">
        <v>1357</v>
      </c>
      <c r="CS7" s="25">
        <v>5814</v>
      </c>
      <c r="CT7" s="25">
        <v>1670</v>
      </c>
      <c r="CU7" s="25">
        <v>2335</v>
      </c>
      <c r="CV7" s="25">
        <v>49</v>
      </c>
      <c r="CW7" s="25">
        <v>4007</v>
      </c>
      <c r="CX7" s="69">
        <f aca="true" t="shared" si="23" ref="CX7:CX16">SUM(CM7:CW7)</f>
        <v>61304</v>
      </c>
      <c r="CZ7" s="24" t="s">
        <v>37</v>
      </c>
      <c r="DA7" s="25">
        <v>11778</v>
      </c>
      <c r="DB7" s="25">
        <v>6602</v>
      </c>
      <c r="DC7" s="25">
        <v>3454</v>
      </c>
      <c r="DD7" s="25">
        <v>2551</v>
      </c>
      <c r="DE7" s="25">
        <v>1233</v>
      </c>
      <c r="DF7" s="25">
        <v>898</v>
      </c>
      <c r="DG7" s="69">
        <f t="shared" si="6"/>
        <v>26516</v>
      </c>
      <c r="DW7" s="23" t="s">
        <v>208</v>
      </c>
      <c r="DX7" s="16">
        <f>(DJ18/DJ38)*100</f>
        <v>18.73519757344081</v>
      </c>
      <c r="DY7" s="16">
        <f aca="true" t="shared" si="24" ref="DY7:EI7">(DK18/DK38)*100</f>
        <v>1.687142614504897</v>
      </c>
      <c r="DZ7" s="16">
        <f t="shared" si="24"/>
        <v>2.93040293040293</v>
      </c>
      <c r="EA7" s="16">
        <f t="shared" si="24"/>
        <v>16.153295128939828</v>
      </c>
      <c r="EB7" s="16">
        <f t="shared" si="24"/>
        <v>14.79926259729619</v>
      </c>
      <c r="EC7" s="16">
        <f t="shared" si="24"/>
        <v>2.0653034132393864</v>
      </c>
      <c r="ED7" s="16">
        <f t="shared" si="24"/>
        <v>3.5414725069897486</v>
      </c>
      <c r="EE7" s="16">
        <f t="shared" si="24"/>
        <v>13.864306784660767</v>
      </c>
      <c r="EF7" s="16">
        <f t="shared" si="24"/>
        <v>8.595289007122052</v>
      </c>
      <c r="EG7" s="16">
        <f t="shared" si="24"/>
        <v>15.65469904963041</v>
      </c>
      <c r="EH7" s="16">
        <f t="shared" si="24"/>
        <v>2.1419754580439045</v>
      </c>
      <c r="EI7" s="16">
        <f t="shared" si="24"/>
        <v>7.95828128711885</v>
      </c>
      <c r="EW7" s="23" t="s">
        <v>61</v>
      </c>
      <c r="EX7" s="16">
        <f>(EL18/EL40)*100</f>
        <v>69.03228487140068</v>
      </c>
      <c r="EY7" s="16">
        <f aca="true" t="shared" si="25" ref="EY7:FG7">(EM18/EM40)*100</f>
        <v>68.57963853156807</v>
      </c>
      <c r="EZ7" s="16">
        <f t="shared" si="25"/>
        <v>48.74641833810888</v>
      </c>
      <c r="FA7" s="16">
        <f t="shared" si="25"/>
        <v>48.689061859893485</v>
      </c>
      <c r="FB7" s="16">
        <f t="shared" si="25"/>
        <v>48.426131576931915</v>
      </c>
      <c r="FC7" s="16">
        <f t="shared" si="25"/>
        <v>55.539691604797255</v>
      </c>
      <c r="FD7" s="16">
        <f t="shared" si="25"/>
        <v>68.75734046717994</v>
      </c>
      <c r="FE7" s="16">
        <f t="shared" si="25"/>
        <v>48.725297933323276</v>
      </c>
      <c r="FF7" s="16">
        <f t="shared" si="25"/>
        <v>49.009912591099756</v>
      </c>
      <c r="FG7" s="16">
        <f t="shared" si="25"/>
        <v>58.22917704397938</v>
      </c>
      <c r="FI7" s="23" t="s">
        <v>135</v>
      </c>
      <c r="FJ7" s="3">
        <v>1331</v>
      </c>
      <c r="FK7" s="3">
        <v>2920</v>
      </c>
      <c r="FL7" s="3">
        <v>123</v>
      </c>
      <c r="FM7" s="3">
        <v>145</v>
      </c>
      <c r="FN7" s="3">
        <v>1709</v>
      </c>
      <c r="FO7" s="3">
        <v>143</v>
      </c>
      <c r="FP7" s="3">
        <v>4251</v>
      </c>
      <c r="FQ7" s="3">
        <v>268</v>
      </c>
      <c r="FR7" s="3">
        <v>1852</v>
      </c>
      <c r="FS7" s="65">
        <f t="shared" si="21"/>
        <v>6371</v>
      </c>
      <c r="GS7" s="138" t="s">
        <v>235</v>
      </c>
      <c r="GT7" s="139">
        <v>14597</v>
      </c>
      <c r="GU7" s="139">
        <v>34850</v>
      </c>
      <c r="GV7" s="139">
        <v>7200</v>
      </c>
      <c r="GW7" s="139">
        <v>4988</v>
      </c>
      <c r="GX7" s="139">
        <v>34884</v>
      </c>
      <c r="GY7" s="139">
        <v>2699</v>
      </c>
      <c r="GZ7" s="139">
        <v>49447</v>
      </c>
      <c r="HA7" s="139">
        <v>12188</v>
      </c>
      <c r="HB7" s="139">
        <v>37583</v>
      </c>
      <c r="HC7" s="140">
        <f t="shared" si="22"/>
        <v>99218</v>
      </c>
    </row>
    <row r="8" spans="1:211" ht="15">
      <c r="A8" s="23" t="s">
        <v>38</v>
      </c>
      <c r="B8" s="3">
        <v>9678</v>
      </c>
      <c r="C8" s="3">
        <v>5725</v>
      </c>
      <c r="D8" s="3">
        <v>945</v>
      </c>
      <c r="E8" s="4">
        <v>404</v>
      </c>
      <c r="F8" s="68">
        <f t="shared" si="0"/>
        <v>16752</v>
      </c>
      <c r="K8" s="24" t="s">
        <v>37</v>
      </c>
      <c r="L8" s="25">
        <v>791</v>
      </c>
      <c r="M8" s="25">
        <v>1616</v>
      </c>
      <c r="N8" s="25">
        <v>1263</v>
      </c>
      <c r="O8" s="25">
        <v>1540</v>
      </c>
      <c r="P8" s="25">
        <v>1117</v>
      </c>
      <c r="Q8" s="25">
        <v>1924</v>
      </c>
      <c r="R8" s="25">
        <v>1101</v>
      </c>
      <c r="S8" s="25">
        <v>1008</v>
      </c>
      <c r="T8" s="35">
        <v>1828</v>
      </c>
      <c r="U8" s="66">
        <f t="shared" si="7"/>
        <v>12188</v>
      </c>
      <c r="V8" s="95"/>
      <c r="W8" s="24" t="s">
        <v>37</v>
      </c>
      <c r="X8" s="27">
        <f t="shared" si="8"/>
        <v>6.489990154250082</v>
      </c>
      <c r="Y8" s="27">
        <f t="shared" si="9"/>
        <v>13.25894322284214</v>
      </c>
      <c r="Z8" s="27">
        <f t="shared" si="10"/>
        <v>10.362651788644568</v>
      </c>
      <c r="AA8" s="27">
        <f t="shared" si="11"/>
        <v>12.63537906137184</v>
      </c>
      <c r="AB8" s="27">
        <f t="shared" si="12"/>
        <v>9.164752215293731</v>
      </c>
      <c r="AC8" s="27">
        <f t="shared" si="13"/>
        <v>15.786019035116508</v>
      </c>
      <c r="AD8" s="27">
        <f t="shared" si="14"/>
        <v>9.033475549721038</v>
      </c>
      <c r="AE8" s="27">
        <f t="shared" si="15"/>
        <v>8.27042993107975</v>
      </c>
      <c r="AF8" s="36">
        <f t="shared" si="16"/>
        <v>14.998359041680342</v>
      </c>
      <c r="AG8" s="120">
        <f t="shared" si="17"/>
        <v>100</v>
      </c>
      <c r="AI8" s="23" t="s">
        <v>38</v>
      </c>
      <c r="AJ8" s="3">
        <v>11426</v>
      </c>
      <c r="AK8" s="3">
        <v>4700</v>
      </c>
      <c r="AL8" s="3">
        <v>626</v>
      </c>
      <c r="AM8" s="123">
        <f t="shared" si="1"/>
        <v>16752</v>
      </c>
      <c r="AO8" s="23" t="s">
        <v>38</v>
      </c>
      <c r="AP8" s="3">
        <v>9932</v>
      </c>
      <c r="AQ8" s="3">
        <v>120</v>
      </c>
      <c r="AR8" s="3">
        <v>168</v>
      </c>
      <c r="AS8" s="3">
        <v>31</v>
      </c>
      <c r="AT8" s="3">
        <v>1613</v>
      </c>
      <c r="AU8" s="3">
        <v>22</v>
      </c>
      <c r="AV8" s="3">
        <v>99</v>
      </c>
      <c r="AW8" s="3">
        <v>3233</v>
      </c>
      <c r="AX8" s="3">
        <v>1534</v>
      </c>
      <c r="AY8" s="68">
        <f t="shared" si="2"/>
        <v>16752</v>
      </c>
      <c r="BA8" s="23" t="s">
        <v>38</v>
      </c>
      <c r="BB8" s="3">
        <v>3191</v>
      </c>
      <c r="BC8" s="3">
        <v>5404</v>
      </c>
      <c r="BD8" s="3">
        <v>3960</v>
      </c>
      <c r="BE8" s="3">
        <v>4195</v>
      </c>
      <c r="BF8" s="68">
        <f t="shared" si="3"/>
        <v>16750</v>
      </c>
      <c r="BH8" s="23" t="s">
        <v>38</v>
      </c>
      <c r="BI8" s="3">
        <v>496</v>
      </c>
      <c r="BJ8" s="3">
        <v>1267</v>
      </c>
      <c r="BK8" s="3">
        <v>4213</v>
      </c>
      <c r="BL8" s="3">
        <v>5836</v>
      </c>
      <c r="BM8" s="3">
        <v>3468</v>
      </c>
      <c r="BN8" s="3">
        <v>1062</v>
      </c>
      <c r="BO8" s="3">
        <v>192</v>
      </c>
      <c r="BP8" s="3">
        <v>218</v>
      </c>
      <c r="BQ8" s="68">
        <f t="shared" si="4"/>
        <v>16752</v>
      </c>
      <c r="BS8" s="23" t="s">
        <v>38</v>
      </c>
      <c r="BT8" s="3">
        <v>5382</v>
      </c>
      <c r="BU8" s="3">
        <v>6529</v>
      </c>
      <c r="BV8" s="3">
        <v>3967</v>
      </c>
      <c r="BW8" s="3">
        <v>756</v>
      </c>
      <c r="BX8" s="3">
        <v>118</v>
      </c>
      <c r="BY8" s="68">
        <f t="shared" si="5"/>
        <v>16752</v>
      </c>
      <c r="CA8" s="112" t="s">
        <v>36</v>
      </c>
      <c r="CB8" s="3">
        <v>828</v>
      </c>
      <c r="CC8" s="3">
        <v>3187</v>
      </c>
      <c r="CD8" s="3">
        <v>12571</v>
      </c>
      <c r="CE8" s="3">
        <v>12975</v>
      </c>
      <c r="CF8" s="3">
        <v>7302</v>
      </c>
      <c r="CG8" s="3">
        <v>374</v>
      </c>
      <c r="CH8" s="3">
        <v>16586</v>
      </c>
      <c r="CI8" s="3">
        <v>20651</v>
      </c>
      <c r="CJ8" s="68">
        <f t="shared" si="18"/>
        <v>37237</v>
      </c>
      <c r="CL8" s="23" t="s">
        <v>35</v>
      </c>
      <c r="CM8" s="3">
        <v>10070</v>
      </c>
      <c r="CN8" s="3">
        <v>2775</v>
      </c>
      <c r="CO8" s="3">
        <v>6227</v>
      </c>
      <c r="CP8" s="3">
        <v>3</v>
      </c>
      <c r="CQ8" s="3">
        <v>145</v>
      </c>
      <c r="CR8" s="3">
        <v>254</v>
      </c>
      <c r="CS8" s="3">
        <v>1245</v>
      </c>
      <c r="CT8" s="3">
        <v>498</v>
      </c>
      <c r="CU8" s="3">
        <v>1466</v>
      </c>
      <c r="CV8" s="3">
        <v>24</v>
      </c>
      <c r="CW8" s="3">
        <v>1360</v>
      </c>
      <c r="CX8" s="68">
        <f t="shared" si="23"/>
        <v>24067</v>
      </c>
      <c r="CZ8" s="23" t="s">
        <v>38</v>
      </c>
      <c r="DA8" s="3">
        <v>6724</v>
      </c>
      <c r="DB8" s="3">
        <v>4286</v>
      </c>
      <c r="DC8" s="3">
        <v>2419</v>
      </c>
      <c r="DD8" s="3">
        <v>1766</v>
      </c>
      <c r="DE8" s="3">
        <v>892</v>
      </c>
      <c r="DF8" s="3">
        <v>665</v>
      </c>
      <c r="DG8" s="68">
        <f t="shared" si="6"/>
        <v>16752</v>
      </c>
      <c r="DW8" s="23" t="s">
        <v>209</v>
      </c>
      <c r="DX8" s="16">
        <f>(DJ19/DJ38)*100</f>
        <v>23.106328167199898</v>
      </c>
      <c r="DY8" s="16">
        <f aca="true" t="shared" si="26" ref="DY8:EI8">(DK19/DK38)*100</f>
        <v>26.89237388892034</v>
      </c>
      <c r="DZ8" s="16">
        <f t="shared" si="26"/>
        <v>44.11302982731554</v>
      </c>
      <c r="EA8" s="16">
        <f t="shared" si="26"/>
        <v>23.985195797516713</v>
      </c>
      <c r="EB8" s="16">
        <f t="shared" si="26"/>
        <v>36.96231052847194</v>
      </c>
      <c r="EC8" s="16">
        <f t="shared" si="26"/>
        <v>18.531566720277755</v>
      </c>
      <c r="ED8" s="16">
        <f t="shared" si="26"/>
        <v>25.11649580615098</v>
      </c>
      <c r="EE8" s="16">
        <f t="shared" si="26"/>
        <v>28.908554572271388</v>
      </c>
      <c r="EF8" s="16">
        <f t="shared" si="26"/>
        <v>25.358207196134224</v>
      </c>
      <c r="EG8" s="16">
        <f t="shared" si="26"/>
        <v>28.763765273796952</v>
      </c>
      <c r="EH8" s="16">
        <f t="shared" si="26"/>
        <v>18.87358714330663</v>
      </c>
      <c r="EI8" s="16">
        <f t="shared" si="26"/>
        <v>24.308583602185557</v>
      </c>
      <c r="EW8" s="23" t="s">
        <v>62</v>
      </c>
      <c r="EX8" s="16">
        <f>(EL19/EL40)*100</f>
        <v>3.8309718701957034</v>
      </c>
      <c r="EY8" s="16">
        <f aca="true" t="shared" si="27" ref="EY8:FG8">(EM19/EM40)*100</f>
        <v>2.846631039020329</v>
      </c>
      <c r="EZ8" s="16">
        <f t="shared" si="27"/>
        <v>3.951766953199618</v>
      </c>
      <c r="FA8" s="16">
        <f t="shared" si="27"/>
        <v>4.045473166734944</v>
      </c>
      <c r="FB8" s="16">
        <f t="shared" si="27"/>
        <v>2.818411579995405</v>
      </c>
      <c r="FC8" s="16">
        <f t="shared" si="27"/>
        <v>3.141062250142775</v>
      </c>
      <c r="FD8" s="16">
        <f t="shared" si="27"/>
        <v>3.233067989038236</v>
      </c>
      <c r="FE8" s="16">
        <f t="shared" si="27"/>
        <v>3.9862724392819433</v>
      </c>
      <c r="FF8" s="16">
        <f t="shared" si="27"/>
        <v>2.844890211609214</v>
      </c>
      <c r="FG8" s="16">
        <f t="shared" si="27"/>
        <v>3.2591786532610945</v>
      </c>
      <c r="FI8" s="23" t="s">
        <v>136</v>
      </c>
      <c r="FJ8" s="3">
        <v>4334</v>
      </c>
      <c r="FK8" s="3">
        <v>10111</v>
      </c>
      <c r="FL8" s="3">
        <v>410</v>
      </c>
      <c r="FM8" s="3">
        <v>460</v>
      </c>
      <c r="FN8" s="3">
        <v>8273</v>
      </c>
      <c r="FO8" s="3">
        <v>647</v>
      </c>
      <c r="FP8" s="3">
        <v>14445</v>
      </c>
      <c r="FQ8" s="3">
        <v>870</v>
      </c>
      <c r="FR8" s="3">
        <v>8920</v>
      </c>
      <c r="FS8" s="65">
        <f t="shared" si="21"/>
        <v>24235</v>
      </c>
      <c r="GS8" s="149" t="s">
        <v>236</v>
      </c>
      <c r="GT8" s="150">
        <v>10326</v>
      </c>
      <c r="GU8" s="150">
        <v>27810</v>
      </c>
      <c r="GV8" s="150">
        <v>6045</v>
      </c>
      <c r="GW8" s="150">
        <v>4171</v>
      </c>
      <c r="GX8" s="150">
        <v>28866</v>
      </c>
      <c r="GY8" s="150">
        <v>2212</v>
      </c>
      <c r="GZ8" s="150">
        <v>38136</v>
      </c>
      <c r="HA8" s="150">
        <v>10216</v>
      </c>
      <c r="HB8" s="150">
        <v>31078</v>
      </c>
      <c r="HC8" s="151">
        <f t="shared" si="22"/>
        <v>79430</v>
      </c>
    </row>
    <row r="9" spans="1:211" ht="15">
      <c r="A9" s="23" t="s">
        <v>39</v>
      </c>
      <c r="B9" s="3">
        <v>6203</v>
      </c>
      <c r="C9" s="3">
        <v>3079</v>
      </c>
      <c r="D9" s="3">
        <v>337</v>
      </c>
      <c r="E9" s="4">
        <v>145</v>
      </c>
      <c r="F9" s="68">
        <f t="shared" si="0"/>
        <v>9764</v>
      </c>
      <c r="K9" s="23" t="s">
        <v>38</v>
      </c>
      <c r="L9" s="3">
        <v>388</v>
      </c>
      <c r="M9" s="3">
        <v>677</v>
      </c>
      <c r="N9" s="3">
        <v>614</v>
      </c>
      <c r="O9" s="3">
        <v>864</v>
      </c>
      <c r="P9" s="3">
        <v>689</v>
      </c>
      <c r="Q9" s="3">
        <v>1247</v>
      </c>
      <c r="R9" s="3">
        <v>742</v>
      </c>
      <c r="S9" s="3">
        <v>693</v>
      </c>
      <c r="T9" s="4">
        <v>1286</v>
      </c>
      <c r="U9" s="65">
        <f t="shared" si="7"/>
        <v>7200</v>
      </c>
      <c r="V9" s="95"/>
      <c r="W9" s="23" t="s">
        <v>38</v>
      </c>
      <c r="X9" s="28">
        <f t="shared" si="8"/>
        <v>5.388888888888889</v>
      </c>
      <c r="Y9" s="28">
        <f t="shared" si="9"/>
        <v>9.402777777777779</v>
      </c>
      <c r="Z9" s="28">
        <f t="shared" si="10"/>
        <v>8.527777777777777</v>
      </c>
      <c r="AA9" s="28">
        <f t="shared" si="11"/>
        <v>12</v>
      </c>
      <c r="AB9" s="28">
        <f t="shared" si="12"/>
        <v>9.569444444444445</v>
      </c>
      <c r="AC9" s="28">
        <f t="shared" si="13"/>
        <v>17.319444444444446</v>
      </c>
      <c r="AD9" s="28">
        <f t="shared" si="14"/>
        <v>10.305555555555555</v>
      </c>
      <c r="AE9" s="28">
        <f t="shared" si="15"/>
        <v>9.625</v>
      </c>
      <c r="AF9" s="37">
        <f t="shared" si="16"/>
        <v>17.86111111111111</v>
      </c>
      <c r="AG9" s="114">
        <f t="shared" si="17"/>
        <v>100</v>
      </c>
      <c r="AI9" s="23" t="s">
        <v>39</v>
      </c>
      <c r="AJ9" s="3">
        <v>6437</v>
      </c>
      <c r="AK9" s="3">
        <v>2852</v>
      </c>
      <c r="AL9" s="3">
        <v>475</v>
      </c>
      <c r="AM9" s="123">
        <f t="shared" si="1"/>
        <v>9764</v>
      </c>
      <c r="AO9" s="23" t="s">
        <v>39</v>
      </c>
      <c r="AP9" s="3">
        <v>5808</v>
      </c>
      <c r="AQ9" s="3">
        <v>67</v>
      </c>
      <c r="AR9" s="3">
        <v>152</v>
      </c>
      <c r="AS9" s="3">
        <v>30</v>
      </c>
      <c r="AT9" s="3">
        <v>593</v>
      </c>
      <c r="AU9" s="3">
        <v>14</v>
      </c>
      <c r="AV9" s="3">
        <v>83</v>
      </c>
      <c r="AW9" s="3">
        <v>2094</v>
      </c>
      <c r="AX9" s="3">
        <v>923</v>
      </c>
      <c r="AY9" s="68">
        <f t="shared" si="2"/>
        <v>9764</v>
      </c>
      <c r="BA9" s="23" t="s">
        <v>39</v>
      </c>
      <c r="BB9" s="3">
        <v>1949</v>
      </c>
      <c r="BC9" s="3">
        <v>3166</v>
      </c>
      <c r="BD9" s="3">
        <v>2617</v>
      </c>
      <c r="BE9" s="3">
        <v>2030</v>
      </c>
      <c r="BF9" s="68">
        <f t="shared" si="3"/>
        <v>9762</v>
      </c>
      <c r="BH9" s="23" t="s">
        <v>39</v>
      </c>
      <c r="BI9" s="3">
        <v>455</v>
      </c>
      <c r="BJ9" s="3">
        <v>1067</v>
      </c>
      <c r="BK9" s="3">
        <v>3390</v>
      </c>
      <c r="BL9" s="3">
        <v>2549</v>
      </c>
      <c r="BM9" s="3">
        <v>1565</v>
      </c>
      <c r="BN9" s="3">
        <v>455</v>
      </c>
      <c r="BO9" s="3">
        <v>149</v>
      </c>
      <c r="BP9" s="3">
        <v>134</v>
      </c>
      <c r="BQ9" s="68">
        <f t="shared" si="4"/>
        <v>9764</v>
      </c>
      <c r="BS9" s="23" t="s">
        <v>39</v>
      </c>
      <c r="BT9" s="3">
        <v>4660</v>
      </c>
      <c r="BU9" s="3">
        <v>2942</v>
      </c>
      <c r="BV9" s="3">
        <v>1701</v>
      </c>
      <c r="BW9" s="3">
        <v>368</v>
      </c>
      <c r="BX9" s="3">
        <v>93</v>
      </c>
      <c r="BY9" s="68">
        <f t="shared" si="5"/>
        <v>9764</v>
      </c>
      <c r="CA9" s="24" t="s">
        <v>37</v>
      </c>
      <c r="CB9" s="25">
        <v>401</v>
      </c>
      <c r="CC9" s="25">
        <v>1136</v>
      </c>
      <c r="CD9" s="25">
        <v>3158</v>
      </c>
      <c r="CE9" s="25">
        <v>17993</v>
      </c>
      <c r="CF9" s="25">
        <v>3718</v>
      </c>
      <c r="CG9" s="25">
        <v>110</v>
      </c>
      <c r="CH9" s="25">
        <v>4695</v>
      </c>
      <c r="CI9" s="25">
        <v>21821</v>
      </c>
      <c r="CJ9" s="69">
        <f t="shared" si="18"/>
        <v>26516</v>
      </c>
      <c r="CL9" s="112" t="s">
        <v>36</v>
      </c>
      <c r="CM9" s="3">
        <v>10995</v>
      </c>
      <c r="CN9" s="3">
        <v>9299</v>
      </c>
      <c r="CO9" s="3">
        <v>6299</v>
      </c>
      <c r="CP9" s="3">
        <v>12</v>
      </c>
      <c r="CQ9" s="3">
        <v>247</v>
      </c>
      <c r="CR9" s="3">
        <v>1103</v>
      </c>
      <c r="CS9" s="3">
        <v>4569</v>
      </c>
      <c r="CT9" s="3">
        <v>1172</v>
      </c>
      <c r="CU9" s="3">
        <v>869</v>
      </c>
      <c r="CV9" s="3">
        <v>25</v>
      </c>
      <c r="CW9" s="3">
        <v>2647</v>
      </c>
      <c r="CX9" s="68">
        <f t="shared" si="23"/>
        <v>37237</v>
      </c>
      <c r="CZ9" s="23" t="s">
        <v>39</v>
      </c>
      <c r="DA9" s="3">
        <v>5054</v>
      </c>
      <c r="DB9" s="3">
        <v>2316</v>
      </c>
      <c r="DC9" s="3">
        <v>1035</v>
      </c>
      <c r="DD9" s="3">
        <v>785</v>
      </c>
      <c r="DE9" s="3">
        <v>341</v>
      </c>
      <c r="DF9" s="3">
        <v>233</v>
      </c>
      <c r="DG9" s="68">
        <f t="shared" si="6"/>
        <v>9764</v>
      </c>
      <c r="DW9" s="24" t="s">
        <v>210</v>
      </c>
      <c r="DX9" s="27">
        <f>(DJ20/DJ38)*100</f>
        <v>46.76112519217185</v>
      </c>
      <c r="DY9" s="27">
        <f aca="true" t="shared" si="28" ref="DY9:EI9">(DK20/DK38)*100</f>
        <v>58.97072977410406</v>
      </c>
      <c r="DZ9" s="27">
        <f t="shared" si="28"/>
        <v>38.35688121402407</v>
      </c>
      <c r="EA9" s="27">
        <f t="shared" si="28"/>
        <v>51.158070678127984</v>
      </c>
      <c r="EB9" s="27">
        <f t="shared" si="28"/>
        <v>40.331831216714455</v>
      </c>
      <c r="EC9" s="27">
        <f t="shared" si="28"/>
        <v>41.755380255801484</v>
      </c>
      <c r="ED9" s="27">
        <f t="shared" si="28"/>
        <v>37.18546132339236</v>
      </c>
      <c r="EE9" s="27">
        <f t="shared" si="28"/>
        <v>39.45427728613569</v>
      </c>
      <c r="EF9" s="27">
        <f t="shared" si="28"/>
        <v>54.02320138736888</v>
      </c>
      <c r="EG9" s="27">
        <f t="shared" si="28"/>
        <v>47.17151908281792</v>
      </c>
      <c r="EH9" s="27">
        <f t="shared" si="28"/>
        <v>41.51801921727134</v>
      </c>
      <c r="EI9" s="27">
        <f t="shared" si="28"/>
        <v>48.290712911803695</v>
      </c>
      <c r="EW9" s="23" t="s">
        <v>63</v>
      </c>
      <c r="EX9" s="16">
        <f>(EL20/EL40)*100</f>
        <v>0.01662026841733494</v>
      </c>
      <c r="EY9" s="16">
        <f aca="true" t="shared" si="29" ref="EY9:FG9">(EM20/EM40)*100</f>
        <v>0.032226011762494296</v>
      </c>
      <c r="EZ9" s="16">
        <f t="shared" si="29"/>
        <v>0.09551098376313276</v>
      </c>
      <c r="FA9" s="16">
        <f t="shared" si="29"/>
        <v>0.0819336337566571</v>
      </c>
      <c r="FB9" s="16">
        <f t="shared" si="29"/>
        <v>0.04339945367746547</v>
      </c>
      <c r="FC9" s="16">
        <f t="shared" si="29"/>
        <v>0.08566533409480297</v>
      </c>
      <c r="FD9" s="16">
        <f t="shared" si="29"/>
        <v>0.026099438862064464</v>
      </c>
      <c r="FE9" s="16">
        <f t="shared" si="29"/>
        <v>0.09051138934982653</v>
      </c>
      <c r="FF9" s="16">
        <f t="shared" si="29"/>
        <v>0.0468680430248635</v>
      </c>
      <c r="FG9" s="16">
        <f t="shared" si="29"/>
        <v>0.04597947782639682</v>
      </c>
      <c r="FI9" s="24" t="s">
        <v>137</v>
      </c>
      <c r="FJ9" s="25">
        <v>7780</v>
      </c>
      <c r="FK9" s="25">
        <v>14522</v>
      </c>
      <c r="FL9" s="25">
        <v>2308</v>
      </c>
      <c r="FM9" s="25">
        <v>2087</v>
      </c>
      <c r="FN9" s="25">
        <v>13506</v>
      </c>
      <c r="FO9" s="25">
        <v>1092</v>
      </c>
      <c r="FP9" s="25">
        <v>22302</v>
      </c>
      <c r="FQ9" s="25">
        <v>4395</v>
      </c>
      <c r="FR9" s="25">
        <v>14598</v>
      </c>
      <c r="FS9" s="66">
        <f t="shared" si="21"/>
        <v>41295</v>
      </c>
      <c r="GS9" s="23" t="s">
        <v>237</v>
      </c>
      <c r="GT9" s="3">
        <v>1594</v>
      </c>
      <c r="GU9" s="3">
        <v>1314</v>
      </c>
      <c r="GV9" s="3">
        <v>2152</v>
      </c>
      <c r="GW9" s="3">
        <v>962</v>
      </c>
      <c r="GX9" s="3">
        <v>1862</v>
      </c>
      <c r="GY9" s="3">
        <v>161</v>
      </c>
      <c r="GZ9" s="3">
        <v>2908</v>
      </c>
      <c r="HA9" s="3">
        <v>3114</v>
      </c>
      <c r="HB9" s="3">
        <v>2023</v>
      </c>
      <c r="HC9" s="65">
        <f t="shared" si="22"/>
        <v>8045</v>
      </c>
    </row>
    <row r="10" spans="1:211" ht="15">
      <c r="A10" s="24" t="s">
        <v>40</v>
      </c>
      <c r="B10" s="25">
        <v>19276</v>
      </c>
      <c r="C10" s="25">
        <v>21091</v>
      </c>
      <c r="D10" s="25">
        <v>1492</v>
      </c>
      <c r="E10" s="35">
        <v>814</v>
      </c>
      <c r="F10" s="69">
        <f t="shared" si="0"/>
        <v>42673</v>
      </c>
      <c r="K10" s="23" t="s">
        <v>39</v>
      </c>
      <c r="L10" s="3">
        <v>403</v>
      </c>
      <c r="M10" s="3">
        <v>939</v>
      </c>
      <c r="N10" s="3">
        <v>649</v>
      </c>
      <c r="O10" s="3">
        <v>676</v>
      </c>
      <c r="P10" s="3">
        <v>428</v>
      </c>
      <c r="Q10" s="3">
        <v>677</v>
      </c>
      <c r="R10" s="3">
        <v>359</v>
      </c>
      <c r="S10" s="3">
        <v>315</v>
      </c>
      <c r="T10" s="4">
        <v>542</v>
      </c>
      <c r="U10" s="65">
        <f t="shared" si="7"/>
        <v>4988</v>
      </c>
      <c r="V10" s="95"/>
      <c r="W10" s="23" t="s">
        <v>39</v>
      </c>
      <c r="X10" s="28">
        <f t="shared" si="8"/>
        <v>8.079390537289495</v>
      </c>
      <c r="Y10" s="28">
        <f t="shared" si="9"/>
        <v>18.825180433039293</v>
      </c>
      <c r="Z10" s="28">
        <f t="shared" si="10"/>
        <v>13.0112269446672</v>
      </c>
      <c r="AA10" s="28">
        <f t="shared" si="11"/>
        <v>13.552526062550122</v>
      </c>
      <c r="AB10" s="28">
        <f t="shared" si="12"/>
        <v>8.580593424218124</v>
      </c>
      <c r="AC10" s="28">
        <f t="shared" si="13"/>
        <v>13.572574178027267</v>
      </c>
      <c r="AD10" s="28">
        <f t="shared" si="14"/>
        <v>7.197273456295108</v>
      </c>
      <c r="AE10" s="28">
        <f t="shared" si="15"/>
        <v>6.315156375300722</v>
      </c>
      <c r="AF10" s="37">
        <f t="shared" si="16"/>
        <v>10.866078588612671</v>
      </c>
      <c r="AG10" s="114">
        <f t="shared" si="17"/>
        <v>99.99999999999999</v>
      </c>
      <c r="AI10" s="24" t="s">
        <v>40</v>
      </c>
      <c r="AJ10" s="25">
        <v>24209</v>
      </c>
      <c r="AK10" s="25">
        <v>15383</v>
      </c>
      <c r="AL10" s="25">
        <v>3081</v>
      </c>
      <c r="AM10" s="122">
        <f t="shared" si="1"/>
        <v>42673</v>
      </c>
      <c r="AO10" s="24" t="s">
        <v>40</v>
      </c>
      <c r="AP10" s="25">
        <v>20348</v>
      </c>
      <c r="AQ10" s="25">
        <v>404</v>
      </c>
      <c r="AR10" s="25">
        <v>723</v>
      </c>
      <c r="AS10" s="25">
        <v>187</v>
      </c>
      <c r="AT10" s="25">
        <v>3073</v>
      </c>
      <c r="AU10" s="25">
        <v>74</v>
      </c>
      <c r="AV10" s="25">
        <v>219</v>
      </c>
      <c r="AW10" s="25">
        <v>14662</v>
      </c>
      <c r="AX10" s="25">
        <v>2983</v>
      </c>
      <c r="AY10" s="69">
        <f t="shared" si="2"/>
        <v>42673</v>
      </c>
      <c r="BA10" s="24" t="s">
        <v>40</v>
      </c>
      <c r="BB10" s="25">
        <v>25937</v>
      </c>
      <c r="BC10" s="25">
        <v>12047</v>
      </c>
      <c r="BD10" s="25">
        <v>2922</v>
      </c>
      <c r="BE10" s="25">
        <v>1757</v>
      </c>
      <c r="BF10" s="69">
        <f t="shared" si="3"/>
        <v>42663</v>
      </c>
      <c r="BH10" s="24" t="s">
        <v>40</v>
      </c>
      <c r="BI10" s="25">
        <v>1197</v>
      </c>
      <c r="BJ10" s="25">
        <v>4253</v>
      </c>
      <c r="BK10" s="25">
        <v>10679</v>
      </c>
      <c r="BL10" s="25">
        <v>13081</v>
      </c>
      <c r="BM10" s="25">
        <v>7239</v>
      </c>
      <c r="BN10" s="25">
        <v>3629</v>
      </c>
      <c r="BO10" s="25">
        <v>1419</v>
      </c>
      <c r="BP10" s="25">
        <v>1176</v>
      </c>
      <c r="BQ10" s="69">
        <f t="shared" si="4"/>
        <v>42673</v>
      </c>
      <c r="BS10" s="24" t="s">
        <v>40</v>
      </c>
      <c r="BT10" s="25">
        <v>12550</v>
      </c>
      <c r="BU10" s="25">
        <v>16833</v>
      </c>
      <c r="BV10" s="25">
        <v>8112</v>
      </c>
      <c r="BW10" s="25">
        <v>3821</v>
      </c>
      <c r="BX10" s="25">
        <v>1357</v>
      </c>
      <c r="BY10" s="69">
        <f t="shared" si="5"/>
        <v>42673</v>
      </c>
      <c r="CA10" s="23" t="s">
        <v>38</v>
      </c>
      <c r="CB10" s="3">
        <v>242</v>
      </c>
      <c r="CC10" s="3">
        <v>664</v>
      </c>
      <c r="CD10" s="3">
        <v>1640</v>
      </c>
      <c r="CE10" s="3">
        <v>13553</v>
      </c>
      <c r="CF10" s="3">
        <v>578</v>
      </c>
      <c r="CG10" s="3">
        <v>75</v>
      </c>
      <c r="CH10" s="3">
        <v>2546</v>
      </c>
      <c r="CI10" s="3">
        <v>14206</v>
      </c>
      <c r="CJ10" s="68">
        <f t="shared" si="18"/>
        <v>16752</v>
      </c>
      <c r="CL10" s="24" t="s">
        <v>37</v>
      </c>
      <c r="CM10" s="25">
        <v>11778</v>
      </c>
      <c r="CN10" s="25">
        <v>2207</v>
      </c>
      <c r="CO10" s="25">
        <v>2327</v>
      </c>
      <c r="CP10" s="25">
        <v>1</v>
      </c>
      <c r="CQ10" s="25">
        <v>25</v>
      </c>
      <c r="CR10" s="25">
        <v>851</v>
      </c>
      <c r="CS10" s="25">
        <v>859</v>
      </c>
      <c r="CT10" s="25">
        <v>5399</v>
      </c>
      <c r="CU10" s="25">
        <v>2240</v>
      </c>
      <c r="CV10" s="25">
        <v>27</v>
      </c>
      <c r="CW10" s="25">
        <v>802</v>
      </c>
      <c r="CX10" s="69">
        <f t="shared" si="23"/>
        <v>26516</v>
      </c>
      <c r="CZ10" s="24" t="s">
        <v>40</v>
      </c>
      <c r="DA10" s="25">
        <v>9263</v>
      </c>
      <c r="DB10" s="25">
        <v>17346</v>
      </c>
      <c r="DC10" s="25">
        <v>7618</v>
      </c>
      <c r="DD10" s="25">
        <v>5411</v>
      </c>
      <c r="DE10" s="25">
        <v>1819</v>
      </c>
      <c r="DF10" s="25">
        <v>1216</v>
      </c>
      <c r="DG10" s="69">
        <f t="shared" si="6"/>
        <v>42673</v>
      </c>
      <c r="DW10" s="138" t="s">
        <v>211</v>
      </c>
      <c r="DX10" s="145">
        <f>(DJ21/DJ38)*100</f>
        <v>8.027589645572776</v>
      </c>
      <c r="DY10" s="145">
        <f aca="true" t="shared" si="30" ref="DY10:EI10">(DK21/DK38)*100</f>
        <v>0.6595708543282568</v>
      </c>
      <c r="DZ10" s="145">
        <f t="shared" si="30"/>
        <v>0.6802721088435374</v>
      </c>
      <c r="EA10" s="145">
        <f t="shared" si="30"/>
        <v>2.54297994269341</v>
      </c>
      <c r="EB10" s="145">
        <f t="shared" si="30"/>
        <v>2.1712412945514132</v>
      </c>
      <c r="EC10" s="145">
        <f t="shared" si="30"/>
        <v>0.426335809655102</v>
      </c>
      <c r="ED10" s="145">
        <f t="shared" si="30"/>
        <v>0.8387698042870456</v>
      </c>
      <c r="EE10" s="145">
        <f t="shared" si="30"/>
        <v>3.2448377581120944</v>
      </c>
      <c r="EF10" s="145">
        <f t="shared" si="30"/>
        <v>3.6452107150674324</v>
      </c>
      <c r="EG10" s="145">
        <f t="shared" si="30"/>
        <v>2.406094433549555</v>
      </c>
      <c r="EH10" s="145">
        <f t="shared" si="30"/>
        <v>0.44775758162499696</v>
      </c>
      <c r="EI10" s="145">
        <f t="shared" si="30"/>
        <v>2.333458499689639</v>
      </c>
      <c r="EW10" s="23" t="s">
        <v>64</v>
      </c>
      <c r="EX10" s="16">
        <f>(EL21/EL40)*100</f>
        <v>9.024805750612872</v>
      </c>
      <c r="EY10" s="16">
        <f aca="true" t="shared" si="31" ref="EY10:FG10">(EM21/EM40)*100</f>
        <v>11.778607299191664</v>
      </c>
      <c r="EZ10" s="16">
        <f t="shared" si="31"/>
        <v>5.223256924546322</v>
      </c>
      <c r="FA10" s="16">
        <f t="shared" si="31"/>
        <v>6.360098320360508</v>
      </c>
      <c r="FB10" s="16">
        <f t="shared" si="31"/>
        <v>27.369737816241607</v>
      </c>
      <c r="FC10" s="16">
        <f t="shared" si="31"/>
        <v>15.219874357509994</v>
      </c>
      <c r="FD10" s="16">
        <f t="shared" si="31"/>
        <v>10.697507503588673</v>
      </c>
      <c r="FE10" s="16">
        <f t="shared" si="31"/>
        <v>5.641876602805853</v>
      </c>
      <c r="FF10" s="16">
        <f t="shared" si="31"/>
        <v>26.372647810090687</v>
      </c>
      <c r="FG10" s="16">
        <f t="shared" si="31"/>
        <v>14.796195964534494</v>
      </c>
      <c r="FI10" s="24" t="s">
        <v>138</v>
      </c>
      <c r="FJ10" s="25">
        <v>2986</v>
      </c>
      <c r="FK10" s="25">
        <v>2801</v>
      </c>
      <c r="FL10" s="25">
        <v>2156</v>
      </c>
      <c r="FM10" s="25">
        <v>1401</v>
      </c>
      <c r="FN10" s="25">
        <v>3839</v>
      </c>
      <c r="FO10" s="25">
        <v>333</v>
      </c>
      <c r="FP10" s="25">
        <v>5787</v>
      </c>
      <c r="FQ10" s="25">
        <v>3557</v>
      </c>
      <c r="FR10" s="25">
        <v>4172</v>
      </c>
      <c r="FS10" s="66">
        <f t="shared" si="21"/>
        <v>13516</v>
      </c>
      <c r="GS10" s="23" t="s">
        <v>238</v>
      </c>
      <c r="GT10" s="3">
        <v>8732</v>
      </c>
      <c r="GU10" s="3">
        <v>26496</v>
      </c>
      <c r="GV10" s="3">
        <v>3893</v>
      </c>
      <c r="GW10" s="3">
        <v>3209</v>
      </c>
      <c r="GX10" s="3">
        <v>27004</v>
      </c>
      <c r="GY10" s="3">
        <v>2051</v>
      </c>
      <c r="GZ10" s="3">
        <v>35228</v>
      </c>
      <c r="HA10" s="3">
        <v>7102</v>
      </c>
      <c r="HB10" s="3">
        <v>29055</v>
      </c>
      <c r="HC10" s="65">
        <f t="shared" si="22"/>
        <v>71385</v>
      </c>
    </row>
    <row r="11" spans="1:211" ht="15" customHeight="1">
      <c r="A11" s="23" t="s">
        <v>41</v>
      </c>
      <c r="B11" s="3">
        <v>17086</v>
      </c>
      <c r="C11" s="3">
        <v>19940</v>
      </c>
      <c r="D11" s="3">
        <v>1392</v>
      </c>
      <c r="E11" s="4">
        <v>753</v>
      </c>
      <c r="F11" s="68">
        <f t="shared" si="0"/>
        <v>39171</v>
      </c>
      <c r="K11" s="24" t="s">
        <v>40</v>
      </c>
      <c r="L11" s="25">
        <v>5334</v>
      </c>
      <c r="M11" s="25">
        <v>11311</v>
      </c>
      <c r="N11" s="25">
        <v>8921</v>
      </c>
      <c r="O11" s="25">
        <v>3362</v>
      </c>
      <c r="P11" s="25">
        <v>2261</v>
      </c>
      <c r="Q11" s="25">
        <v>1647</v>
      </c>
      <c r="R11" s="25">
        <v>1667</v>
      </c>
      <c r="S11" s="25">
        <v>1083</v>
      </c>
      <c r="T11" s="35">
        <v>1997</v>
      </c>
      <c r="U11" s="66">
        <f t="shared" si="7"/>
        <v>37583</v>
      </c>
      <c r="V11" s="95"/>
      <c r="W11" s="24" t="s">
        <v>40</v>
      </c>
      <c r="X11" s="27">
        <f t="shared" si="8"/>
        <v>14.192587073943006</v>
      </c>
      <c r="Y11" s="27">
        <f t="shared" si="9"/>
        <v>30.096054066998377</v>
      </c>
      <c r="Z11" s="27">
        <f t="shared" si="10"/>
        <v>23.73679589175957</v>
      </c>
      <c r="AA11" s="27">
        <f t="shared" si="11"/>
        <v>8.945533885001197</v>
      </c>
      <c r="AB11" s="27">
        <f t="shared" si="12"/>
        <v>6.01601788042466</v>
      </c>
      <c r="AC11" s="27">
        <f t="shared" si="13"/>
        <v>4.382300508208498</v>
      </c>
      <c r="AD11" s="27">
        <f t="shared" si="14"/>
        <v>4.4355160577920865</v>
      </c>
      <c r="AE11" s="27">
        <f t="shared" si="15"/>
        <v>2.881622009951308</v>
      </c>
      <c r="AF11" s="36">
        <f t="shared" si="16"/>
        <v>5.313572625921294</v>
      </c>
      <c r="AG11" s="120">
        <f t="shared" si="17"/>
        <v>100</v>
      </c>
      <c r="AI11" s="23" t="s">
        <v>41</v>
      </c>
      <c r="AJ11" s="3">
        <v>22394</v>
      </c>
      <c r="AK11" s="3">
        <v>14021</v>
      </c>
      <c r="AL11" s="3">
        <v>2756</v>
      </c>
      <c r="AM11" s="123">
        <f t="shared" si="1"/>
        <v>39171</v>
      </c>
      <c r="AO11" s="23" t="s">
        <v>41</v>
      </c>
      <c r="AP11" s="3">
        <v>18563</v>
      </c>
      <c r="AQ11" s="3">
        <v>348</v>
      </c>
      <c r="AR11" s="3">
        <v>644</v>
      </c>
      <c r="AS11" s="3">
        <v>180</v>
      </c>
      <c r="AT11" s="3">
        <v>2814</v>
      </c>
      <c r="AU11" s="3">
        <v>64</v>
      </c>
      <c r="AV11" s="3">
        <v>198</v>
      </c>
      <c r="AW11" s="3">
        <v>13645</v>
      </c>
      <c r="AX11" s="3">
        <v>2715</v>
      </c>
      <c r="AY11" s="68">
        <f t="shared" si="2"/>
        <v>39171</v>
      </c>
      <c r="BA11" s="23" t="s">
        <v>41</v>
      </c>
      <c r="BB11" s="3">
        <v>24316</v>
      </c>
      <c r="BC11" s="3">
        <v>11037</v>
      </c>
      <c r="BD11" s="3">
        <v>2462</v>
      </c>
      <c r="BE11" s="3">
        <v>1349</v>
      </c>
      <c r="BF11" s="68">
        <f t="shared" si="3"/>
        <v>39164</v>
      </c>
      <c r="BH11" s="23" t="s">
        <v>41</v>
      </c>
      <c r="BI11" s="3">
        <v>1090</v>
      </c>
      <c r="BJ11" s="3">
        <v>3986</v>
      </c>
      <c r="BK11" s="3">
        <v>9989</v>
      </c>
      <c r="BL11" s="3">
        <v>12048</v>
      </c>
      <c r="BM11" s="3">
        <v>6564</v>
      </c>
      <c r="BN11" s="3">
        <v>3219</v>
      </c>
      <c r="BO11" s="3">
        <v>1273</v>
      </c>
      <c r="BP11" s="3">
        <v>1002</v>
      </c>
      <c r="BQ11" s="68">
        <f t="shared" si="4"/>
        <v>39171</v>
      </c>
      <c r="BS11" s="23" t="s">
        <v>41</v>
      </c>
      <c r="BT11" s="3">
        <v>11720</v>
      </c>
      <c r="BU11" s="3">
        <v>15465</v>
      </c>
      <c r="BV11" s="3">
        <v>7321</v>
      </c>
      <c r="BW11" s="3">
        <v>3446</v>
      </c>
      <c r="BX11" s="3">
        <v>1219</v>
      </c>
      <c r="BY11" s="68">
        <f t="shared" si="5"/>
        <v>39171</v>
      </c>
      <c r="CA11" s="23" t="s">
        <v>39</v>
      </c>
      <c r="CB11" s="3">
        <v>159</v>
      </c>
      <c r="CC11" s="3">
        <v>472</v>
      </c>
      <c r="CD11" s="3">
        <v>1518</v>
      </c>
      <c r="CE11" s="3">
        <v>4440</v>
      </c>
      <c r="CF11" s="3">
        <v>3140</v>
      </c>
      <c r="CG11" s="3">
        <v>35</v>
      </c>
      <c r="CH11" s="3">
        <v>2149</v>
      </c>
      <c r="CI11" s="3">
        <v>7615</v>
      </c>
      <c r="CJ11" s="68">
        <f t="shared" si="18"/>
        <v>9764</v>
      </c>
      <c r="CL11" s="23" t="s">
        <v>38</v>
      </c>
      <c r="CM11" s="3">
        <v>6724</v>
      </c>
      <c r="CN11" s="3">
        <v>1519</v>
      </c>
      <c r="CO11" s="3">
        <v>1419</v>
      </c>
      <c r="CP11" s="3">
        <v>0</v>
      </c>
      <c r="CQ11" s="3">
        <v>9</v>
      </c>
      <c r="CR11" s="3">
        <v>605</v>
      </c>
      <c r="CS11" s="3">
        <v>450</v>
      </c>
      <c r="CT11" s="3">
        <v>3979</v>
      </c>
      <c r="CU11" s="3">
        <v>1571</v>
      </c>
      <c r="CV11" s="3">
        <v>8</v>
      </c>
      <c r="CW11" s="3">
        <v>468</v>
      </c>
      <c r="CX11" s="68">
        <f t="shared" si="23"/>
        <v>16752</v>
      </c>
      <c r="CZ11" s="23" t="s">
        <v>41</v>
      </c>
      <c r="DA11" s="3">
        <v>8068</v>
      </c>
      <c r="DB11" s="3">
        <v>16063</v>
      </c>
      <c r="DC11" s="3">
        <v>7113</v>
      </c>
      <c r="DD11" s="3">
        <v>5090</v>
      </c>
      <c r="DE11" s="3">
        <v>1719</v>
      </c>
      <c r="DF11" s="3">
        <v>1118</v>
      </c>
      <c r="DG11" s="68">
        <f t="shared" si="6"/>
        <v>39171</v>
      </c>
      <c r="DW11" s="138" t="s">
        <v>212</v>
      </c>
      <c r="DX11" s="145">
        <f>(DJ22/DJ38)*100</f>
        <v>26.895749366352266</v>
      </c>
      <c r="DY11" s="145">
        <f aca="true" t="shared" si="32" ref="DY11:EI11">(DK22/DK38)*100</f>
        <v>40.01302157051463</v>
      </c>
      <c r="DZ11" s="145">
        <f t="shared" si="32"/>
        <v>17.320774463631604</v>
      </c>
      <c r="EA11" s="145">
        <f t="shared" si="32"/>
        <v>13.884909264565426</v>
      </c>
      <c r="EB11" s="145">
        <f t="shared" si="32"/>
        <v>12.98648095043015</v>
      </c>
      <c r="EC11" s="145">
        <f t="shared" si="32"/>
        <v>18.03885527558653</v>
      </c>
      <c r="ED11" s="145">
        <f t="shared" si="32"/>
        <v>17.753960857409133</v>
      </c>
      <c r="EE11" s="145">
        <f t="shared" si="32"/>
        <v>17.330383480825958</v>
      </c>
      <c r="EF11" s="145">
        <f t="shared" si="32"/>
        <v>34.69769164716381</v>
      </c>
      <c r="EG11" s="145">
        <f t="shared" si="32"/>
        <v>13.554080555136522</v>
      </c>
      <c r="EH11" s="145">
        <f t="shared" si="32"/>
        <v>18.02405789384515</v>
      </c>
      <c r="EI11" s="145">
        <f t="shared" si="32"/>
        <v>24.68714796962289</v>
      </c>
      <c r="EW11" s="24" t="s">
        <v>65</v>
      </c>
      <c r="EX11" s="27">
        <f>(EL22/EL40)*100</f>
        <v>1.8947105995761833</v>
      </c>
      <c r="EY11" s="27">
        <f aca="true" t="shared" si="33" ref="EY11:FG11">(EM22/EM40)*100</f>
        <v>2.3900958723849937</v>
      </c>
      <c r="EZ11" s="27">
        <f t="shared" si="33"/>
        <v>4.978510028653295</v>
      </c>
      <c r="FA11" s="27">
        <f t="shared" si="33"/>
        <v>4.916018025399427</v>
      </c>
      <c r="FB11" s="27">
        <f t="shared" si="33"/>
        <v>3.5051441117152997</v>
      </c>
      <c r="FC11" s="27">
        <f t="shared" si="33"/>
        <v>3.5693889206167904</v>
      </c>
      <c r="FD11" s="27">
        <f t="shared" si="33"/>
        <v>2.1956152942711733</v>
      </c>
      <c r="FE11" s="27">
        <f t="shared" si="33"/>
        <v>4.955498566903002</v>
      </c>
      <c r="FF11" s="27">
        <f t="shared" si="33"/>
        <v>3.5104164225622756</v>
      </c>
      <c r="FG11" s="27">
        <f t="shared" si="33"/>
        <v>3.1863778133692997</v>
      </c>
      <c r="FI11" s="24" t="s">
        <v>139</v>
      </c>
      <c r="FJ11" s="25">
        <v>2746</v>
      </c>
      <c r="FK11" s="25">
        <v>3468</v>
      </c>
      <c r="FL11" s="25">
        <v>1353</v>
      </c>
      <c r="FM11" s="25">
        <v>809</v>
      </c>
      <c r="FN11" s="25">
        <v>3330</v>
      </c>
      <c r="FO11" s="25">
        <v>304</v>
      </c>
      <c r="FP11" s="25">
        <v>6214</v>
      </c>
      <c r="FQ11" s="25">
        <v>2162</v>
      </c>
      <c r="FR11" s="25">
        <v>3634</v>
      </c>
      <c r="FS11" s="66">
        <f t="shared" si="21"/>
        <v>12010</v>
      </c>
      <c r="GS11" s="149" t="s">
        <v>239</v>
      </c>
      <c r="GT11" s="150">
        <v>4186</v>
      </c>
      <c r="GU11" s="150">
        <v>6899</v>
      </c>
      <c r="GV11" s="150">
        <v>976</v>
      </c>
      <c r="GW11" s="150">
        <v>735</v>
      </c>
      <c r="GX11" s="150">
        <v>5153</v>
      </c>
      <c r="GY11" s="150">
        <v>419</v>
      </c>
      <c r="GZ11" s="150">
        <v>11085</v>
      </c>
      <c r="HA11" s="150">
        <v>1711</v>
      </c>
      <c r="HB11" s="150">
        <v>5572</v>
      </c>
      <c r="HC11" s="151">
        <f t="shared" si="22"/>
        <v>18368</v>
      </c>
    </row>
    <row r="12" spans="1:211" ht="15">
      <c r="A12" s="41" t="s">
        <v>42</v>
      </c>
      <c r="B12" s="5">
        <v>2190</v>
      </c>
      <c r="C12" s="5">
        <v>1151</v>
      </c>
      <c r="D12" s="5">
        <v>100</v>
      </c>
      <c r="E12" s="6">
        <v>61</v>
      </c>
      <c r="F12" s="68">
        <f t="shared" si="0"/>
        <v>3502</v>
      </c>
      <c r="K12" s="23" t="s">
        <v>41</v>
      </c>
      <c r="L12" s="3">
        <v>4916</v>
      </c>
      <c r="M12" s="3">
        <v>10498</v>
      </c>
      <c r="N12" s="3">
        <v>8324</v>
      </c>
      <c r="O12" s="3">
        <v>3142</v>
      </c>
      <c r="P12" s="3">
        <v>2087</v>
      </c>
      <c r="Q12" s="3">
        <v>1464</v>
      </c>
      <c r="R12" s="3">
        <v>1565</v>
      </c>
      <c r="S12" s="3">
        <v>1029</v>
      </c>
      <c r="T12" s="4">
        <v>1859</v>
      </c>
      <c r="U12" s="65">
        <f t="shared" si="7"/>
        <v>34884</v>
      </c>
      <c r="V12" s="95"/>
      <c r="W12" s="23" t="s">
        <v>41</v>
      </c>
      <c r="X12" s="28">
        <f t="shared" si="8"/>
        <v>14.092420593968583</v>
      </c>
      <c r="Y12" s="28">
        <f t="shared" si="9"/>
        <v>30.094025914459348</v>
      </c>
      <c r="Z12" s="28">
        <f t="shared" si="10"/>
        <v>23.861942437793832</v>
      </c>
      <c r="AA12" s="28">
        <f t="shared" si="11"/>
        <v>9.006994610709782</v>
      </c>
      <c r="AB12" s="28">
        <f t="shared" si="12"/>
        <v>5.982685471849559</v>
      </c>
      <c r="AC12" s="28">
        <f t="shared" si="13"/>
        <v>4.196766425868593</v>
      </c>
      <c r="AD12" s="28">
        <f t="shared" si="14"/>
        <v>4.48629744295379</v>
      </c>
      <c r="AE12" s="28">
        <f t="shared" si="15"/>
        <v>2.9497764017887858</v>
      </c>
      <c r="AF12" s="37">
        <f t="shared" si="16"/>
        <v>5.329090700607728</v>
      </c>
      <c r="AG12" s="114">
        <f t="shared" si="17"/>
        <v>99.99999999999999</v>
      </c>
      <c r="AI12" s="41" t="s">
        <v>42</v>
      </c>
      <c r="AJ12" s="5">
        <v>1815</v>
      </c>
      <c r="AK12" s="5">
        <v>1362</v>
      </c>
      <c r="AL12" s="5">
        <v>325</v>
      </c>
      <c r="AM12" s="123">
        <f t="shared" si="1"/>
        <v>3502</v>
      </c>
      <c r="AO12" s="41" t="s">
        <v>42</v>
      </c>
      <c r="AP12" s="3">
        <v>1785</v>
      </c>
      <c r="AQ12" s="3">
        <v>56</v>
      </c>
      <c r="AR12" s="3">
        <v>79</v>
      </c>
      <c r="AS12" s="3">
        <v>7</v>
      </c>
      <c r="AT12" s="3">
        <v>259</v>
      </c>
      <c r="AU12" s="3">
        <v>10</v>
      </c>
      <c r="AV12" s="3">
        <v>21</v>
      </c>
      <c r="AW12" s="3">
        <v>1017</v>
      </c>
      <c r="AX12" s="3">
        <v>268</v>
      </c>
      <c r="AY12" s="68">
        <f t="shared" si="2"/>
        <v>3502</v>
      </c>
      <c r="BA12" s="41" t="s">
        <v>42</v>
      </c>
      <c r="BB12" s="3">
        <v>1621</v>
      </c>
      <c r="BC12" s="3">
        <v>1010</v>
      </c>
      <c r="BD12" s="3">
        <v>460</v>
      </c>
      <c r="BE12" s="3">
        <v>408</v>
      </c>
      <c r="BF12" s="68">
        <f t="shared" si="3"/>
        <v>3499</v>
      </c>
      <c r="BH12" s="41" t="s">
        <v>42</v>
      </c>
      <c r="BI12" s="3">
        <v>107</v>
      </c>
      <c r="BJ12" s="3">
        <v>267</v>
      </c>
      <c r="BK12" s="3">
        <v>690</v>
      </c>
      <c r="BL12" s="3">
        <v>1033</v>
      </c>
      <c r="BM12" s="3">
        <v>675</v>
      </c>
      <c r="BN12" s="3">
        <v>410</v>
      </c>
      <c r="BO12" s="3">
        <v>146</v>
      </c>
      <c r="BP12" s="3">
        <v>174</v>
      </c>
      <c r="BQ12" s="68">
        <f t="shared" si="4"/>
        <v>3502</v>
      </c>
      <c r="BS12" s="41" t="s">
        <v>42</v>
      </c>
      <c r="BT12" s="3">
        <v>830</v>
      </c>
      <c r="BU12" s="3">
        <v>1368</v>
      </c>
      <c r="BV12" s="3">
        <v>791</v>
      </c>
      <c r="BW12" s="3">
        <v>375</v>
      </c>
      <c r="BX12" s="3">
        <v>138</v>
      </c>
      <c r="BY12" s="68">
        <f t="shared" si="5"/>
        <v>3502</v>
      </c>
      <c r="CA12" s="24" t="s">
        <v>40</v>
      </c>
      <c r="CB12" s="25">
        <v>839</v>
      </c>
      <c r="CC12" s="25">
        <v>2130</v>
      </c>
      <c r="CD12" s="25">
        <v>6195</v>
      </c>
      <c r="CE12" s="25">
        <v>19552</v>
      </c>
      <c r="CF12" s="25">
        <v>12104</v>
      </c>
      <c r="CG12" s="25">
        <v>1853</v>
      </c>
      <c r="CH12" s="25">
        <v>9164</v>
      </c>
      <c r="CI12" s="25">
        <v>33509</v>
      </c>
      <c r="CJ12" s="69">
        <f t="shared" si="18"/>
        <v>42673</v>
      </c>
      <c r="CL12" s="23" t="s">
        <v>39</v>
      </c>
      <c r="CM12" s="3">
        <v>5054</v>
      </c>
      <c r="CN12" s="3">
        <v>688</v>
      </c>
      <c r="CO12" s="3">
        <v>908</v>
      </c>
      <c r="CP12" s="3">
        <v>1</v>
      </c>
      <c r="CQ12" s="3">
        <v>16</v>
      </c>
      <c r="CR12" s="3">
        <v>246</v>
      </c>
      <c r="CS12" s="3">
        <v>409</v>
      </c>
      <c r="CT12" s="3">
        <v>1420</v>
      </c>
      <c r="CU12" s="3">
        <v>669</v>
      </c>
      <c r="CV12" s="3">
        <v>19</v>
      </c>
      <c r="CW12" s="3">
        <v>334</v>
      </c>
      <c r="CX12" s="68">
        <f t="shared" si="23"/>
        <v>9764</v>
      </c>
      <c r="CZ12" s="41" t="s">
        <v>42</v>
      </c>
      <c r="DA12" s="3">
        <v>1195</v>
      </c>
      <c r="DB12" s="3">
        <v>1283</v>
      </c>
      <c r="DC12" s="3">
        <v>505</v>
      </c>
      <c r="DD12" s="3">
        <v>321</v>
      </c>
      <c r="DE12" s="3">
        <v>100</v>
      </c>
      <c r="DF12" s="3">
        <v>98</v>
      </c>
      <c r="DG12" s="68">
        <f t="shared" si="6"/>
        <v>3502</v>
      </c>
      <c r="DI12" s="94" t="s">
        <v>228</v>
      </c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W12" s="23" t="s">
        <v>213</v>
      </c>
      <c r="DX12" s="16">
        <f>(DJ23/DJ38)*100</f>
        <v>10.154984002991648</v>
      </c>
      <c r="DY12" s="16">
        <f aca="true" t="shared" si="34" ref="DY12:EI12">(DK23/DK38)*100</f>
        <v>13.259355715337145</v>
      </c>
      <c r="DZ12" s="16">
        <f t="shared" si="34"/>
        <v>8.843537414965986</v>
      </c>
      <c r="EA12" s="16">
        <f t="shared" si="34"/>
        <v>2.895176695319962</v>
      </c>
      <c r="EB12" s="16">
        <f t="shared" si="34"/>
        <v>4.11716509627202</v>
      </c>
      <c r="EC12" s="16">
        <f t="shared" si="34"/>
        <v>7.857854024661101</v>
      </c>
      <c r="ED12" s="16">
        <f t="shared" si="34"/>
        <v>8.108108108108109</v>
      </c>
      <c r="EE12" s="16">
        <f t="shared" si="34"/>
        <v>6.047197640117994</v>
      </c>
      <c r="EF12" s="16">
        <f t="shared" si="34"/>
        <v>12.001414308083444</v>
      </c>
      <c r="EG12" s="16">
        <f t="shared" si="34"/>
        <v>3.345150098054005</v>
      </c>
      <c r="EH12" s="16">
        <f t="shared" si="34"/>
        <v>7.870852191591839</v>
      </c>
      <c r="EI12" s="16">
        <f t="shared" si="34"/>
        <v>8.826527093407309</v>
      </c>
      <c r="EK12" s="94" t="s">
        <v>230</v>
      </c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W12" s="23" t="s">
        <v>66</v>
      </c>
      <c r="EX12" s="16">
        <f>(EL23/EL40)*100</f>
        <v>0.38642124070303735</v>
      </c>
      <c r="EY12" s="16">
        <f aca="true" t="shared" si="35" ref="EY12:FG12">(EM23/EM40)*100</f>
        <v>0.4645916695759594</v>
      </c>
      <c r="EZ12" s="16">
        <f t="shared" si="35"/>
        <v>2.54297994269341</v>
      </c>
      <c r="FA12" s="16">
        <f t="shared" si="35"/>
        <v>2.447767308480131</v>
      </c>
      <c r="FB12" s="16">
        <f t="shared" si="35"/>
        <v>0.7071558040387022</v>
      </c>
      <c r="FC12" s="16">
        <f t="shared" si="35"/>
        <v>0.6853226727584237</v>
      </c>
      <c r="FD12" s="16">
        <f t="shared" si="35"/>
        <v>0.4339031710818218</v>
      </c>
      <c r="FE12" s="16">
        <f t="shared" si="35"/>
        <v>2.50791974656811</v>
      </c>
      <c r="FF12" s="16">
        <f t="shared" si="35"/>
        <v>0.7053640475241956</v>
      </c>
      <c r="FG12" s="16">
        <f t="shared" si="35"/>
        <v>0.9441119447020146</v>
      </c>
      <c r="FI12" s="24" t="s">
        <v>140</v>
      </c>
      <c r="FJ12" s="25">
        <v>976</v>
      </c>
      <c r="FK12" s="25">
        <v>925</v>
      </c>
      <c r="FL12" s="25">
        <v>1271</v>
      </c>
      <c r="FM12" s="25">
        <v>653</v>
      </c>
      <c r="FN12" s="25">
        <v>1652</v>
      </c>
      <c r="FO12" s="25">
        <v>159</v>
      </c>
      <c r="FP12" s="25">
        <v>1901</v>
      </c>
      <c r="FQ12" s="25">
        <v>1924</v>
      </c>
      <c r="FR12" s="25">
        <v>1811</v>
      </c>
      <c r="FS12" s="66">
        <f t="shared" si="21"/>
        <v>5636</v>
      </c>
      <c r="GS12" s="23" t="s">
        <v>240</v>
      </c>
      <c r="GT12" s="3">
        <v>1301</v>
      </c>
      <c r="GU12" s="3">
        <v>903</v>
      </c>
      <c r="GV12" s="3">
        <v>398</v>
      </c>
      <c r="GW12" s="3">
        <v>227</v>
      </c>
      <c r="GX12" s="3">
        <v>941</v>
      </c>
      <c r="GY12" s="3">
        <v>80</v>
      </c>
      <c r="GZ12" s="3">
        <v>2204</v>
      </c>
      <c r="HA12" s="3">
        <v>625</v>
      </c>
      <c r="HB12" s="3">
        <v>1021</v>
      </c>
      <c r="HC12" s="65">
        <f t="shared" si="22"/>
        <v>3850</v>
      </c>
    </row>
    <row r="13" spans="1:211" ht="15">
      <c r="A13" s="63" t="s">
        <v>109</v>
      </c>
      <c r="B13" s="64">
        <f>SUM(B4+B7+B10)</f>
        <v>79127</v>
      </c>
      <c r="C13" s="64">
        <f>SUM(C4+C7+C10)</f>
        <v>46388</v>
      </c>
      <c r="D13" s="64">
        <f>SUM(D4+D7+D10)</f>
        <v>3411</v>
      </c>
      <c r="E13" s="64">
        <f>SUM(E4+E7+E10)</f>
        <v>1567</v>
      </c>
      <c r="F13" s="68">
        <f t="shared" si="0"/>
        <v>130493</v>
      </c>
      <c r="K13" s="41" t="s">
        <v>42</v>
      </c>
      <c r="L13" s="5">
        <v>418</v>
      </c>
      <c r="M13" s="5">
        <v>813</v>
      </c>
      <c r="N13" s="5">
        <v>597</v>
      </c>
      <c r="O13" s="5">
        <v>220</v>
      </c>
      <c r="P13" s="5">
        <v>174</v>
      </c>
      <c r="Q13" s="5">
        <v>183</v>
      </c>
      <c r="R13" s="5">
        <v>102</v>
      </c>
      <c r="S13" s="5">
        <v>54</v>
      </c>
      <c r="T13" s="6">
        <v>138</v>
      </c>
      <c r="U13" s="65">
        <f t="shared" si="7"/>
        <v>2699</v>
      </c>
      <c r="V13" s="95"/>
      <c r="W13" s="41" t="s">
        <v>42</v>
      </c>
      <c r="X13" s="28">
        <f t="shared" si="8"/>
        <v>15.487217487958505</v>
      </c>
      <c r="Y13" s="28">
        <f t="shared" si="9"/>
        <v>30.122267506483887</v>
      </c>
      <c r="Z13" s="28">
        <f t="shared" si="10"/>
        <v>22.119303445720636</v>
      </c>
      <c r="AA13" s="28">
        <f t="shared" si="11"/>
        <v>8.151167098925528</v>
      </c>
      <c r="AB13" s="28">
        <f t="shared" si="12"/>
        <v>6.446832160059281</v>
      </c>
      <c r="AC13" s="28">
        <f t="shared" si="13"/>
        <v>6.780288995924416</v>
      </c>
      <c r="AD13" s="28">
        <f t="shared" si="14"/>
        <v>3.779177473138199</v>
      </c>
      <c r="AE13" s="28">
        <f t="shared" si="15"/>
        <v>2.0007410151908114</v>
      </c>
      <c r="AF13" s="37">
        <f t="shared" si="16"/>
        <v>5.11300481659874</v>
      </c>
      <c r="AG13" s="114">
        <f t="shared" si="17"/>
        <v>100.00000000000003</v>
      </c>
      <c r="AI13" s="63" t="s">
        <v>109</v>
      </c>
      <c r="AJ13" s="64">
        <f>AJ5+AJ6+AJ8+AJ9+AJ11+AJ12</f>
        <v>59143</v>
      </c>
      <c r="AK13" s="64">
        <f>AK5+AK6+AK8+AK9+AK11+AK12</f>
        <v>56409</v>
      </c>
      <c r="AL13" s="64">
        <f>AL5+AL6+AL8+AL9+AL11+AL12</f>
        <v>14941</v>
      </c>
      <c r="AM13" s="64">
        <f>AM5+AM6+AM8+AM9+AM11+AM12</f>
        <v>130493</v>
      </c>
      <c r="AO13" s="63" t="s">
        <v>109</v>
      </c>
      <c r="AP13" s="64">
        <f aca="true" t="shared" si="36" ref="AP13:AY13">AP5+AP6+AP8+AP9+AP11+AP12</f>
        <v>71352</v>
      </c>
      <c r="AQ13" s="64">
        <f t="shared" si="36"/>
        <v>1094</v>
      </c>
      <c r="AR13" s="64">
        <f t="shared" si="36"/>
        <v>2263</v>
      </c>
      <c r="AS13" s="64">
        <f t="shared" si="36"/>
        <v>720</v>
      </c>
      <c r="AT13" s="64">
        <f t="shared" si="36"/>
        <v>7224</v>
      </c>
      <c r="AU13" s="64">
        <f t="shared" si="36"/>
        <v>287</v>
      </c>
      <c r="AV13" s="64">
        <f t="shared" si="36"/>
        <v>685</v>
      </c>
      <c r="AW13" s="64">
        <f t="shared" si="36"/>
        <v>36691</v>
      </c>
      <c r="AX13" s="64">
        <f t="shared" si="36"/>
        <v>10177</v>
      </c>
      <c r="AY13" s="64">
        <f t="shared" si="36"/>
        <v>130493</v>
      </c>
      <c r="BA13" s="63" t="s">
        <v>109</v>
      </c>
      <c r="BB13" s="64">
        <f>BB5+BB6+BB8+BB9+BB11+BB12</f>
        <v>43934</v>
      </c>
      <c r="BC13" s="64">
        <f>BC5+BC6+BC8+BC9+BC11+BC12</f>
        <v>43539</v>
      </c>
      <c r="BD13" s="64">
        <f>BD5+BD6+BD8+BD9+BD11+BD12</f>
        <v>24306</v>
      </c>
      <c r="BE13" s="64">
        <f>BE5+BE6+BE8+BE9+BE11+BE12</f>
        <v>18698</v>
      </c>
      <c r="BF13" s="68">
        <f t="shared" si="3"/>
        <v>130477</v>
      </c>
      <c r="BH13" s="63" t="s">
        <v>109</v>
      </c>
      <c r="BI13" s="64">
        <f aca="true" t="shared" si="37" ref="BI13:BP13">BI5+BI6+BI8+BI9+BI11+BI12</f>
        <v>2473</v>
      </c>
      <c r="BJ13" s="64">
        <f t="shared" si="37"/>
        <v>9125</v>
      </c>
      <c r="BK13" s="64">
        <f t="shared" si="37"/>
        <v>27297</v>
      </c>
      <c r="BL13" s="64">
        <f t="shared" si="37"/>
        <v>36229</v>
      </c>
      <c r="BM13" s="64">
        <f t="shared" si="37"/>
        <v>23918</v>
      </c>
      <c r="BN13" s="64">
        <f t="shared" si="37"/>
        <v>14341</v>
      </c>
      <c r="BO13" s="64">
        <f t="shared" si="37"/>
        <v>7635</v>
      </c>
      <c r="BP13" s="64">
        <f t="shared" si="37"/>
        <v>9475</v>
      </c>
      <c r="BQ13" s="68">
        <f t="shared" si="4"/>
        <v>130493</v>
      </c>
      <c r="BS13" s="63" t="s">
        <v>109</v>
      </c>
      <c r="BT13" s="64">
        <f>BT6+BT5+BT8+BT9+BT11+BT12</f>
        <v>31475</v>
      </c>
      <c r="BU13" s="64">
        <f>BU6+BU5+BU8+BU9+BU11+BU12</f>
        <v>46279</v>
      </c>
      <c r="BV13" s="64">
        <f>BV6+BV5+BV8+BV9+BV11+BV12</f>
        <v>30009</v>
      </c>
      <c r="BW13" s="64">
        <f>BW6+BW5+BW8+BW9+BW11+BW12</f>
        <v>14597</v>
      </c>
      <c r="BX13" s="64">
        <f>BX6+BX5+BX8+BX9+BX11+BX12</f>
        <v>8133</v>
      </c>
      <c r="BY13" s="68">
        <f t="shared" si="5"/>
        <v>130493</v>
      </c>
      <c r="CA13" s="23" t="s">
        <v>41</v>
      </c>
      <c r="CB13" s="3">
        <v>699</v>
      </c>
      <c r="CC13" s="3">
        <v>1844</v>
      </c>
      <c r="CD13" s="3">
        <v>5611</v>
      </c>
      <c r="CE13" s="3">
        <v>17942</v>
      </c>
      <c r="CF13" s="3">
        <v>11429</v>
      </c>
      <c r="CG13" s="3">
        <v>1646</v>
      </c>
      <c r="CH13" s="3">
        <v>8154</v>
      </c>
      <c r="CI13" s="3">
        <v>31017</v>
      </c>
      <c r="CJ13" s="68">
        <f t="shared" si="18"/>
        <v>39171</v>
      </c>
      <c r="CL13" s="24" t="s">
        <v>40</v>
      </c>
      <c r="CM13" s="25">
        <v>9263</v>
      </c>
      <c r="CN13" s="25">
        <v>4566</v>
      </c>
      <c r="CO13" s="25">
        <v>4409</v>
      </c>
      <c r="CP13" s="25">
        <v>3</v>
      </c>
      <c r="CQ13" s="25">
        <v>172</v>
      </c>
      <c r="CR13" s="25">
        <v>810</v>
      </c>
      <c r="CS13" s="25">
        <v>8493</v>
      </c>
      <c r="CT13" s="25">
        <v>2121</v>
      </c>
      <c r="CU13" s="25">
        <v>470</v>
      </c>
      <c r="CV13" s="25">
        <v>867</v>
      </c>
      <c r="CW13" s="25">
        <v>11499</v>
      </c>
      <c r="CX13" s="69">
        <f t="shared" si="23"/>
        <v>42673</v>
      </c>
      <c r="CZ13" s="63" t="s">
        <v>109</v>
      </c>
      <c r="DA13" s="64">
        <f aca="true" t="shared" si="38" ref="DA13:DG13">DA6+DA5+DA8+DA9+DA11+DA12</f>
        <v>42106</v>
      </c>
      <c r="DB13" s="64">
        <f t="shared" si="38"/>
        <v>43894</v>
      </c>
      <c r="DC13" s="64">
        <f t="shared" si="38"/>
        <v>19970</v>
      </c>
      <c r="DD13" s="64">
        <f t="shared" si="38"/>
        <v>15575</v>
      </c>
      <c r="DE13" s="64">
        <f t="shared" si="38"/>
        <v>5753</v>
      </c>
      <c r="DF13" s="64">
        <f t="shared" si="38"/>
        <v>3195</v>
      </c>
      <c r="DG13" s="64">
        <f t="shared" si="38"/>
        <v>130493</v>
      </c>
      <c r="DI13" s="124" t="s">
        <v>200</v>
      </c>
      <c r="DJ13" s="84"/>
      <c r="DK13" s="84"/>
      <c r="DL13" s="84"/>
      <c r="DM13" s="143"/>
      <c r="DN13" s="84"/>
      <c r="DO13" s="144" t="s">
        <v>47</v>
      </c>
      <c r="DP13" s="84"/>
      <c r="DQ13" s="84"/>
      <c r="DR13" s="84"/>
      <c r="DS13" s="84"/>
      <c r="DT13" s="84"/>
      <c r="DU13" s="108"/>
      <c r="DW13" s="23" t="s">
        <v>214</v>
      </c>
      <c r="DX13" s="16">
        <f>(DJ24/DJ38)*100</f>
        <v>10.167449204304651</v>
      </c>
      <c r="DY13" s="16">
        <f aca="true" t="shared" si="39" ref="DY13:EI13">(DK24/DK38)*100</f>
        <v>24.02196682330295</v>
      </c>
      <c r="DZ13" s="16">
        <f t="shared" si="39"/>
        <v>7.482993197278912</v>
      </c>
      <c r="EA13" s="16">
        <f t="shared" si="39"/>
        <v>8.357211079274117</v>
      </c>
      <c r="EB13" s="16">
        <f t="shared" si="39"/>
        <v>6.298648095043015</v>
      </c>
      <c r="EC13" s="16">
        <f t="shared" si="39"/>
        <v>9.604043807919124</v>
      </c>
      <c r="ED13" s="16">
        <f t="shared" si="39"/>
        <v>8.946877912395154</v>
      </c>
      <c r="EE13" s="16">
        <f t="shared" si="39"/>
        <v>8.923303834808259</v>
      </c>
      <c r="EF13" s="16">
        <f t="shared" si="39"/>
        <v>18.4078931860657</v>
      </c>
      <c r="EG13" s="16">
        <f t="shared" si="39"/>
        <v>7.599185397495852</v>
      </c>
      <c r="EH13" s="16">
        <f t="shared" si="39"/>
        <v>9.569910690514801</v>
      </c>
      <c r="EI13" s="16">
        <f t="shared" si="39"/>
        <v>13.15472860613213</v>
      </c>
      <c r="EK13" s="124" t="s">
        <v>59</v>
      </c>
      <c r="EL13" s="84"/>
      <c r="EM13" s="84"/>
      <c r="EN13" s="84"/>
      <c r="EO13" s="143"/>
      <c r="EP13" s="144" t="s">
        <v>47</v>
      </c>
      <c r="EQ13" s="143"/>
      <c r="ER13" s="84"/>
      <c r="ES13" s="84"/>
      <c r="ET13" s="84"/>
      <c r="EU13" s="108"/>
      <c r="EW13" s="23" t="s">
        <v>67</v>
      </c>
      <c r="EX13" s="16">
        <f>(EL24/EL40)*100</f>
        <v>0.18697801969501807</v>
      </c>
      <c r="EY13" s="16">
        <f aca="true" t="shared" si="40" ref="EY13:FG13">(EM24/EM40)*100</f>
        <v>0.30077610978328007</v>
      </c>
      <c r="EZ13" s="16">
        <f t="shared" si="40"/>
        <v>0.8357211079274116</v>
      </c>
      <c r="FA13" s="16">
        <f t="shared" si="40"/>
        <v>0.7169192953707497</v>
      </c>
      <c r="FB13" s="16">
        <f t="shared" si="40"/>
        <v>0.5284521712491383</v>
      </c>
      <c r="FC13" s="16">
        <f t="shared" si="40"/>
        <v>0.3997715591090805</v>
      </c>
      <c r="FD13" s="16">
        <f t="shared" si="40"/>
        <v>0.25610074383400755</v>
      </c>
      <c r="FE13" s="16">
        <f t="shared" si="40"/>
        <v>0.791974656810982</v>
      </c>
      <c r="FF13" s="16">
        <f t="shared" si="40"/>
        <v>0.5178918754247417</v>
      </c>
      <c r="FG13" s="16">
        <f t="shared" si="40"/>
        <v>0.45059888269868886</v>
      </c>
      <c r="FI13" s="24" t="s">
        <v>141</v>
      </c>
      <c r="FJ13" s="25">
        <v>1785</v>
      </c>
      <c r="FK13" s="25">
        <v>1146</v>
      </c>
      <c r="FL13" s="25">
        <v>3353</v>
      </c>
      <c r="FM13" s="25">
        <v>1611</v>
      </c>
      <c r="FN13" s="25">
        <v>2356</v>
      </c>
      <c r="FO13" s="25">
        <v>242</v>
      </c>
      <c r="FP13" s="25">
        <v>2931</v>
      </c>
      <c r="FQ13" s="25">
        <v>4964</v>
      </c>
      <c r="FR13" s="25">
        <v>2598</v>
      </c>
      <c r="FS13" s="66">
        <f t="shared" si="21"/>
        <v>10493</v>
      </c>
      <c r="GS13" s="23" t="s">
        <v>241</v>
      </c>
      <c r="GT13" s="3">
        <v>2885</v>
      </c>
      <c r="GU13" s="3">
        <v>5996</v>
      </c>
      <c r="GV13" s="3">
        <v>578</v>
      </c>
      <c r="GW13" s="3">
        <v>508</v>
      </c>
      <c r="GX13" s="3">
        <v>4212</v>
      </c>
      <c r="GY13" s="3">
        <v>339</v>
      </c>
      <c r="GZ13" s="3">
        <v>8881</v>
      </c>
      <c r="HA13" s="3">
        <v>1086</v>
      </c>
      <c r="HB13" s="3">
        <v>4551</v>
      </c>
      <c r="HC13" s="65">
        <f t="shared" si="22"/>
        <v>14518</v>
      </c>
    </row>
    <row r="14" spans="1:211" ht="15" customHeight="1">
      <c r="A14" s="98" t="s">
        <v>258</v>
      </c>
      <c r="B14" s="95"/>
      <c r="C14" s="95"/>
      <c r="D14" s="95"/>
      <c r="E14" s="95"/>
      <c r="F14" s="99" t="s">
        <v>0</v>
      </c>
      <c r="K14" s="63" t="s">
        <v>109</v>
      </c>
      <c r="L14" s="64">
        <f aca="true" t="shared" si="41" ref="L14:T14">SUM(L5+L8+L11)</f>
        <v>16923</v>
      </c>
      <c r="M14" s="64">
        <f t="shared" si="41"/>
        <v>29571</v>
      </c>
      <c r="N14" s="64">
        <f t="shared" si="41"/>
        <v>21128</v>
      </c>
      <c r="O14" s="64">
        <f t="shared" si="41"/>
        <v>9110</v>
      </c>
      <c r="P14" s="64">
        <f t="shared" si="41"/>
        <v>5487</v>
      </c>
      <c r="Q14" s="64">
        <f t="shared" si="41"/>
        <v>5163</v>
      </c>
      <c r="R14" s="64">
        <f t="shared" si="41"/>
        <v>3821</v>
      </c>
      <c r="S14" s="64">
        <f t="shared" si="41"/>
        <v>3033</v>
      </c>
      <c r="T14" s="64">
        <f t="shared" si="41"/>
        <v>4982</v>
      </c>
      <c r="U14" s="65">
        <f t="shared" si="7"/>
        <v>99218</v>
      </c>
      <c r="V14" s="95"/>
      <c r="W14" s="63" t="s">
        <v>109</v>
      </c>
      <c r="X14" s="28">
        <f t="shared" si="8"/>
        <v>17.056380898627268</v>
      </c>
      <c r="Y14" s="28">
        <f t="shared" si="9"/>
        <v>29.804067810276365</v>
      </c>
      <c r="Z14" s="28">
        <f t="shared" si="10"/>
        <v>21.294523171198772</v>
      </c>
      <c r="AA14" s="28">
        <f t="shared" si="11"/>
        <v>9.18180168920962</v>
      </c>
      <c r="AB14" s="28">
        <f t="shared" si="12"/>
        <v>5.530246527847769</v>
      </c>
      <c r="AC14" s="28">
        <f t="shared" si="13"/>
        <v>5.203692878308371</v>
      </c>
      <c r="AD14" s="28">
        <f t="shared" si="14"/>
        <v>3.85111572496926</v>
      </c>
      <c r="AE14" s="28">
        <f t="shared" si="15"/>
        <v>3.0569049970771434</v>
      </c>
      <c r="AF14" s="37">
        <f t="shared" si="16"/>
        <v>5.021266302485436</v>
      </c>
      <c r="AG14" s="114">
        <f t="shared" si="17"/>
        <v>100</v>
      </c>
      <c r="AI14" s="98" t="s">
        <v>260</v>
      </c>
      <c r="AJ14" s="95"/>
      <c r="AK14" s="95"/>
      <c r="AL14" s="95"/>
      <c r="AM14" s="99" t="s">
        <v>0</v>
      </c>
      <c r="AO14" s="98" t="s">
        <v>261</v>
      </c>
      <c r="AP14" s="95"/>
      <c r="AQ14" s="95"/>
      <c r="AR14" s="95"/>
      <c r="AS14" s="95"/>
      <c r="AT14" s="95"/>
      <c r="AU14" s="95"/>
      <c r="AV14" s="95"/>
      <c r="AW14" s="95"/>
      <c r="AX14" s="95"/>
      <c r="AY14" s="99" t="s">
        <v>0</v>
      </c>
      <c r="BA14" s="327" t="s">
        <v>262</v>
      </c>
      <c r="BB14" s="113"/>
      <c r="BC14" s="95"/>
      <c r="BD14" s="95"/>
      <c r="BE14" s="95"/>
      <c r="BF14" s="99" t="s">
        <v>0</v>
      </c>
      <c r="BH14" s="98" t="s">
        <v>264</v>
      </c>
      <c r="BI14" s="95"/>
      <c r="BJ14" s="95"/>
      <c r="BK14" s="95"/>
      <c r="BL14" s="95"/>
      <c r="BM14" s="95"/>
      <c r="BN14" s="95"/>
      <c r="BO14" s="95"/>
      <c r="BP14" s="95"/>
      <c r="BQ14" s="99" t="s">
        <v>0</v>
      </c>
      <c r="BS14" s="98" t="s">
        <v>265</v>
      </c>
      <c r="BT14" s="95"/>
      <c r="BU14" s="95"/>
      <c r="BV14" s="95"/>
      <c r="BW14" s="95"/>
      <c r="BX14" s="95"/>
      <c r="BY14" s="99" t="s">
        <v>0</v>
      </c>
      <c r="CA14" s="41" t="s">
        <v>42</v>
      </c>
      <c r="CB14" s="3">
        <v>140</v>
      </c>
      <c r="CC14" s="3">
        <v>286</v>
      </c>
      <c r="CD14" s="3">
        <v>584</v>
      </c>
      <c r="CE14" s="3">
        <v>1610</v>
      </c>
      <c r="CF14" s="3">
        <v>675</v>
      </c>
      <c r="CG14" s="3">
        <v>207</v>
      </c>
      <c r="CH14" s="3">
        <v>1010</v>
      </c>
      <c r="CI14" s="3">
        <v>2492</v>
      </c>
      <c r="CJ14" s="68">
        <f t="shared" si="18"/>
        <v>3502</v>
      </c>
      <c r="CL14" s="23" t="s">
        <v>41</v>
      </c>
      <c r="CM14" s="3">
        <v>8068</v>
      </c>
      <c r="CN14" s="3">
        <v>4212</v>
      </c>
      <c r="CO14" s="3">
        <v>4006</v>
      </c>
      <c r="CP14" s="3">
        <v>3</v>
      </c>
      <c r="CQ14" s="3">
        <v>161</v>
      </c>
      <c r="CR14" s="3">
        <v>753</v>
      </c>
      <c r="CS14" s="3">
        <v>7998</v>
      </c>
      <c r="CT14" s="3">
        <v>1959</v>
      </c>
      <c r="CU14" s="3">
        <v>390</v>
      </c>
      <c r="CV14" s="3">
        <v>817</v>
      </c>
      <c r="CW14" s="3">
        <v>10804</v>
      </c>
      <c r="CX14" s="68">
        <f t="shared" si="23"/>
        <v>39171</v>
      </c>
      <c r="CZ14" s="98" t="s">
        <v>267</v>
      </c>
      <c r="DA14" s="95"/>
      <c r="DB14" s="95"/>
      <c r="DC14" s="95"/>
      <c r="DD14" s="95"/>
      <c r="DE14" s="95"/>
      <c r="DF14" s="95"/>
      <c r="DG14" s="99" t="s">
        <v>0</v>
      </c>
      <c r="DI14" s="135"/>
      <c r="DJ14" s="309" t="s">
        <v>35</v>
      </c>
      <c r="DK14" s="309" t="s">
        <v>202</v>
      </c>
      <c r="DL14" s="309" t="s">
        <v>203</v>
      </c>
      <c r="DM14" s="309" t="s">
        <v>38</v>
      </c>
      <c r="DN14" s="309" t="s">
        <v>39</v>
      </c>
      <c r="DO14" s="309" t="s">
        <v>41</v>
      </c>
      <c r="DP14" s="309" t="s">
        <v>205</v>
      </c>
      <c r="DQ14" s="309" t="s">
        <v>206</v>
      </c>
      <c r="DR14" s="309" t="s">
        <v>201</v>
      </c>
      <c r="DS14" s="309" t="s">
        <v>37</v>
      </c>
      <c r="DT14" s="311" t="s">
        <v>204</v>
      </c>
      <c r="DU14" s="314" t="s">
        <v>109</v>
      </c>
      <c r="DW14" s="23" t="s">
        <v>215</v>
      </c>
      <c r="DX14" s="16">
        <f>(DJ25/DJ38)*100</f>
        <v>6.5733161590559686</v>
      </c>
      <c r="DY14" s="16">
        <f aca="true" t="shared" si="42" ref="DY14:EI14">(DK25/DK38)*100</f>
        <v>2.73169903187454</v>
      </c>
      <c r="DZ14" s="16">
        <f t="shared" si="42"/>
        <v>0.9942438513867086</v>
      </c>
      <c r="EA14" s="16">
        <f t="shared" si="42"/>
        <v>2.6325214899713467</v>
      </c>
      <c r="EB14" s="16">
        <f t="shared" si="42"/>
        <v>2.570667759115117</v>
      </c>
      <c r="EC14" s="16">
        <f t="shared" si="42"/>
        <v>0.5769574430063057</v>
      </c>
      <c r="ED14" s="16">
        <f t="shared" si="42"/>
        <v>0.6989748369058714</v>
      </c>
      <c r="EE14" s="16">
        <f t="shared" si="42"/>
        <v>2.359882005899705</v>
      </c>
      <c r="EF14" s="16">
        <f t="shared" si="42"/>
        <v>4.288384153014665</v>
      </c>
      <c r="EG14" s="16">
        <f t="shared" si="42"/>
        <v>2.6097450595866647</v>
      </c>
      <c r="EH14" s="16">
        <f t="shared" si="42"/>
        <v>0.5832950117385095</v>
      </c>
      <c r="EI14" s="16">
        <f t="shared" si="42"/>
        <v>2.705892270083453</v>
      </c>
      <c r="EK14" s="135"/>
      <c r="EL14" s="336" t="s">
        <v>35</v>
      </c>
      <c r="EM14" s="309" t="s">
        <v>36</v>
      </c>
      <c r="EN14" s="309" t="s">
        <v>38</v>
      </c>
      <c r="EO14" s="309" t="s">
        <v>39</v>
      </c>
      <c r="EP14" s="309" t="s">
        <v>41</v>
      </c>
      <c r="EQ14" s="309" t="s">
        <v>42</v>
      </c>
      <c r="ER14" s="309" t="s">
        <v>34</v>
      </c>
      <c r="ES14" s="309" t="s">
        <v>37</v>
      </c>
      <c r="ET14" s="309" t="s">
        <v>40</v>
      </c>
      <c r="EU14" s="314" t="s">
        <v>109</v>
      </c>
      <c r="EW14" s="23" t="s">
        <v>68</v>
      </c>
      <c r="EX14" s="16">
        <f>(EL25/EL40)*100</f>
        <v>0.6731208709020651</v>
      </c>
      <c r="EY14" s="16">
        <f aca="true" t="shared" si="43" ref="EY14:FG14">(EM25/EM40)*100</f>
        <v>0.8432473077852674</v>
      </c>
      <c r="EZ14" s="16">
        <f t="shared" si="43"/>
        <v>0.41189111747851</v>
      </c>
      <c r="FA14" s="16">
        <f t="shared" si="43"/>
        <v>0.7066775911511675</v>
      </c>
      <c r="FB14" s="16">
        <f t="shared" si="43"/>
        <v>0.9343647085854331</v>
      </c>
      <c r="FC14" s="16">
        <f t="shared" si="43"/>
        <v>1.0279840091376355</v>
      </c>
      <c r="FD14" s="16">
        <f t="shared" si="43"/>
        <v>0.7764583061464179</v>
      </c>
      <c r="FE14" s="16">
        <f t="shared" si="43"/>
        <v>0.5204404887615025</v>
      </c>
      <c r="FF14" s="16">
        <f t="shared" si="43"/>
        <v>0.9420476647997562</v>
      </c>
      <c r="FG14" s="16">
        <f t="shared" si="43"/>
        <v>0.7785858245269861</v>
      </c>
      <c r="FI14" s="24" t="s">
        <v>142</v>
      </c>
      <c r="FJ14" s="25">
        <v>1286</v>
      </c>
      <c r="FK14" s="25">
        <v>767</v>
      </c>
      <c r="FL14" s="25">
        <v>2768</v>
      </c>
      <c r="FM14" s="25">
        <v>1214</v>
      </c>
      <c r="FN14" s="25">
        <v>1789</v>
      </c>
      <c r="FO14" s="25">
        <v>189</v>
      </c>
      <c r="FP14" s="25">
        <v>2053</v>
      </c>
      <c r="FQ14" s="25">
        <v>3982</v>
      </c>
      <c r="FR14" s="25">
        <v>1978</v>
      </c>
      <c r="FS14" s="66">
        <f t="shared" si="21"/>
        <v>8013</v>
      </c>
      <c r="GS14" s="149" t="s">
        <v>242</v>
      </c>
      <c r="GT14" s="150">
        <v>85</v>
      </c>
      <c r="GU14" s="150">
        <v>141</v>
      </c>
      <c r="GV14" s="150">
        <v>179</v>
      </c>
      <c r="GW14" s="150">
        <v>82</v>
      </c>
      <c r="GX14" s="150">
        <v>865</v>
      </c>
      <c r="GY14" s="150">
        <v>68</v>
      </c>
      <c r="GZ14" s="150">
        <v>226</v>
      </c>
      <c r="HA14" s="150">
        <v>261</v>
      </c>
      <c r="HB14" s="150">
        <v>933</v>
      </c>
      <c r="HC14" s="151">
        <f t="shared" si="22"/>
        <v>1420</v>
      </c>
    </row>
    <row r="15" spans="1:211" ht="15" customHeight="1">
      <c r="A15" s="8"/>
      <c r="B15" s="95"/>
      <c r="C15" s="95"/>
      <c r="D15" s="95"/>
      <c r="E15" s="95"/>
      <c r="F15" s="99" t="s">
        <v>7</v>
      </c>
      <c r="K15" s="323" t="s">
        <v>259</v>
      </c>
      <c r="L15" s="95"/>
      <c r="M15" s="95"/>
      <c r="N15" s="95"/>
      <c r="O15" s="95"/>
      <c r="P15" s="95"/>
      <c r="Q15" s="95"/>
      <c r="R15" s="95"/>
      <c r="S15" s="95"/>
      <c r="T15" s="95"/>
      <c r="U15" s="99" t="s">
        <v>0</v>
      </c>
      <c r="V15" s="95"/>
      <c r="W15" s="323" t="s">
        <v>259</v>
      </c>
      <c r="X15" s="95"/>
      <c r="Y15" s="95"/>
      <c r="Z15" s="95"/>
      <c r="AA15" s="95"/>
      <c r="AB15" s="95"/>
      <c r="AC15" s="95"/>
      <c r="AD15" s="95"/>
      <c r="AE15" s="95"/>
      <c r="AF15" s="95"/>
      <c r="AG15" s="99" t="s">
        <v>0</v>
      </c>
      <c r="AI15" s="95"/>
      <c r="AJ15" s="95"/>
      <c r="AK15" s="95"/>
      <c r="AL15" s="95"/>
      <c r="AM15" s="99" t="s">
        <v>7</v>
      </c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9" t="s">
        <v>7</v>
      </c>
      <c r="BA15" s="328"/>
      <c r="BB15" s="95"/>
      <c r="BC15" s="95"/>
      <c r="BD15" s="95"/>
      <c r="BE15" s="95"/>
      <c r="BF15" s="99" t="s">
        <v>7</v>
      </c>
      <c r="BH15" s="95"/>
      <c r="BI15" s="95"/>
      <c r="BJ15" s="95"/>
      <c r="BK15" s="95"/>
      <c r="BL15" s="95"/>
      <c r="BM15" s="95"/>
      <c r="BN15" s="95"/>
      <c r="BO15" s="95"/>
      <c r="BP15" s="95"/>
      <c r="BQ15" s="99" t="s">
        <v>7</v>
      </c>
      <c r="BS15" s="95"/>
      <c r="BT15" s="95"/>
      <c r="BU15" s="95"/>
      <c r="BV15" s="95"/>
      <c r="BW15" s="95"/>
      <c r="BX15" s="95"/>
      <c r="BY15" s="99" t="s">
        <v>7</v>
      </c>
      <c r="CA15" s="63" t="s">
        <v>109</v>
      </c>
      <c r="CB15" s="64">
        <f aca="true" t="shared" si="44" ref="CB15:CJ15">CB8+CB7+CB10+CB11+CB13+CB14</f>
        <v>3211</v>
      </c>
      <c r="CC15" s="64">
        <f t="shared" si="44"/>
        <v>9708</v>
      </c>
      <c r="CD15" s="64">
        <f t="shared" si="44"/>
        <v>31905</v>
      </c>
      <c r="CE15" s="64">
        <f t="shared" si="44"/>
        <v>57419</v>
      </c>
      <c r="CF15" s="64">
        <f t="shared" si="44"/>
        <v>25674</v>
      </c>
      <c r="CG15" s="64">
        <f t="shared" si="44"/>
        <v>2576</v>
      </c>
      <c r="CH15" s="64">
        <f t="shared" si="44"/>
        <v>44824</v>
      </c>
      <c r="CI15" s="64">
        <f t="shared" si="44"/>
        <v>85669</v>
      </c>
      <c r="CJ15" s="64">
        <f t="shared" si="44"/>
        <v>130493</v>
      </c>
      <c r="CL15" s="41" t="s">
        <v>42</v>
      </c>
      <c r="CM15" s="3">
        <v>1195</v>
      </c>
      <c r="CN15" s="3">
        <v>354</v>
      </c>
      <c r="CO15" s="3">
        <v>403</v>
      </c>
      <c r="CP15" s="3">
        <v>0</v>
      </c>
      <c r="CQ15" s="3">
        <v>11</v>
      </c>
      <c r="CR15" s="3">
        <v>57</v>
      </c>
      <c r="CS15" s="3">
        <v>495</v>
      </c>
      <c r="CT15" s="3">
        <v>162</v>
      </c>
      <c r="CU15" s="3">
        <v>80</v>
      </c>
      <c r="CV15" s="3">
        <v>50</v>
      </c>
      <c r="CW15" s="3">
        <v>695</v>
      </c>
      <c r="CX15" s="68">
        <f t="shared" si="23"/>
        <v>3502</v>
      </c>
      <c r="CZ15" s="95"/>
      <c r="DA15" s="95"/>
      <c r="DB15" s="95"/>
      <c r="DC15" s="95"/>
      <c r="DD15" s="95"/>
      <c r="DE15" s="95"/>
      <c r="DF15" s="95"/>
      <c r="DG15" s="99" t="s">
        <v>7</v>
      </c>
      <c r="DI15" s="137"/>
      <c r="DJ15" s="329"/>
      <c r="DK15" s="329"/>
      <c r="DL15" s="329"/>
      <c r="DM15" s="329"/>
      <c r="DN15" s="329"/>
      <c r="DO15" s="329"/>
      <c r="DP15" s="329"/>
      <c r="DQ15" s="329"/>
      <c r="DR15" s="329"/>
      <c r="DS15" s="329"/>
      <c r="DT15" s="339"/>
      <c r="DU15" s="329"/>
      <c r="DW15" s="138" t="s">
        <v>216</v>
      </c>
      <c r="DX15" s="145">
        <f>(DJ26/DJ38)*100</f>
        <v>5.106577471226161</v>
      </c>
      <c r="DY15" s="145">
        <f aca="true" t="shared" si="45" ref="DY15:EI15">(DK26/DK38)*100</f>
        <v>13.899111136273568</v>
      </c>
      <c r="DZ15" s="145">
        <f t="shared" si="45"/>
        <v>14.495028780743066</v>
      </c>
      <c r="EA15" s="145">
        <f t="shared" si="45"/>
        <v>5.109837631327602</v>
      </c>
      <c r="EB15" s="145">
        <f t="shared" si="45"/>
        <v>5.6636624334289225</v>
      </c>
      <c r="EC15" s="145">
        <f t="shared" si="45"/>
        <v>18.2379821806949</v>
      </c>
      <c r="ED15" s="145">
        <f t="shared" si="45"/>
        <v>15.610438024231128</v>
      </c>
      <c r="EE15" s="145">
        <f t="shared" si="45"/>
        <v>8.4070796460177</v>
      </c>
      <c r="EF15" s="145">
        <f t="shared" si="45"/>
        <v>10.33623490983786</v>
      </c>
      <c r="EG15" s="145">
        <f t="shared" si="45"/>
        <v>5.313772816412731</v>
      </c>
      <c r="EH15" s="145">
        <f t="shared" si="45"/>
        <v>18.10150785391001</v>
      </c>
      <c r="EI15" s="145">
        <f t="shared" si="45"/>
        <v>11.815193152123102</v>
      </c>
      <c r="EK15" s="137"/>
      <c r="EL15" s="337"/>
      <c r="EM15" s="329"/>
      <c r="EN15" s="329"/>
      <c r="EO15" s="329"/>
      <c r="EP15" s="329"/>
      <c r="EQ15" s="329"/>
      <c r="ER15" s="329"/>
      <c r="ES15" s="329"/>
      <c r="ET15" s="329"/>
      <c r="EU15" s="329"/>
      <c r="EW15" s="23" t="s">
        <v>69</v>
      </c>
      <c r="EX15" s="16">
        <f>(EL26/EL40)*100</f>
        <v>0.6481904682760626</v>
      </c>
      <c r="EY15" s="16">
        <f aca="true" t="shared" si="46" ref="EY15:FG15">(EM26/EM40)*100</f>
        <v>0.7814807852404866</v>
      </c>
      <c r="EZ15" s="16">
        <f t="shared" si="46"/>
        <v>1.1879178605539638</v>
      </c>
      <c r="FA15" s="16">
        <f t="shared" si="46"/>
        <v>1.0446538303973782</v>
      </c>
      <c r="FB15" s="16">
        <f t="shared" si="46"/>
        <v>1.335171427842026</v>
      </c>
      <c r="FC15" s="16">
        <f t="shared" si="46"/>
        <v>1.4563106796116505</v>
      </c>
      <c r="FD15" s="16">
        <f t="shared" si="46"/>
        <v>0.729153073208926</v>
      </c>
      <c r="FE15" s="16">
        <f t="shared" si="46"/>
        <v>1.1351636747624076</v>
      </c>
      <c r="FF15" s="16">
        <f t="shared" si="46"/>
        <v>1.3451128348135823</v>
      </c>
      <c r="FG15" s="16">
        <f t="shared" si="46"/>
        <v>1.01308116144161</v>
      </c>
      <c r="FI15" s="24" t="s">
        <v>143</v>
      </c>
      <c r="FJ15" s="25">
        <v>629</v>
      </c>
      <c r="FK15" s="25">
        <v>327</v>
      </c>
      <c r="FL15" s="25">
        <v>2482</v>
      </c>
      <c r="FM15" s="25">
        <v>1116</v>
      </c>
      <c r="FN15" s="25">
        <v>1098</v>
      </c>
      <c r="FO15" s="25">
        <v>199</v>
      </c>
      <c r="FP15" s="25">
        <v>956</v>
      </c>
      <c r="FQ15" s="25">
        <v>3598</v>
      </c>
      <c r="FR15" s="25">
        <v>1297</v>
      </c>
      <c r="FS15" s="66">
        <f t="shared" si="21"/>
        <v>5851</v>
      </c>
      <c r="GS15" s="138" t="s">
        <v>243</v>
      </c>
      <c r="GT15" s="139">
        <v>375</v>
      </c>
      <c r="GU15" s="139">
        <v>451</v>
      </c>
      <c r="GV15" s="139">
        <v>1381</v>
      </c>
      <c r="GW15" s="139">
        <v>720</v>
      </c>
      <c r="GX15" s="139">
        <v>971</v>
      </c>
      <c r="GY15" s="139">
        <v>115</v>
      </c>
      <c r="GZ15" s="139">
        <v>826</v>
      </c>
      <c r="HA15" s="139">
        <v>2101</v>
      </c>
      <c r="HB15" s="139">
        <v>1086</v>
      </c>
      <c r="HC15" s="140">
        <f t="shared" si="22"/>
        <v>4013</v>
      </c>
    </row>
    <row r="16" spans="1:211" ht="15" customHeight="1">
      <c r="A16" s="72"/>
      <c r="B16" s="72"/>
      <c r="C16" s="72"/>
      <c r="D16" s="72"/>
      <c r="E16" s="72"/>
      <c r="F16" s="72"/>
      <c r="K16" s="324"/>
      <c r="L16" s="95"/>
      <c r="M16" s="95"/>
      <c r="N16" s="95"/>
      <c r="O16" s="95"/>
      <c r="P16" s="95"/>
      <c r="Q16" s="95"/>
      <c r="R16" s="95"/>
      <c r="S16" s="95"/>
      <c r="T16" s="95"/>
      <c r="U16" s="99" t="s">
        <v>7</v>
      </c>
      <c r="V16" s="95"/>
      <c r="W16" s="324"/>
      <c r="X16" s="95"/>
      <c r="Y16" s="95"/>
      <c r="Z16" s="95"/>
      <c r="AA16" s="95"/>
      <c r="AB16" s="95"/>
      <c r="AC16" s="95"/>
      <c r="AD16" s="95"/>
      <c r="AE16" s="95"/>
      <c r="AF16" s="95"/>
      <c r="AG16" s="99" t="s">
        <v>7</v>
      </c>
      <c r="AH16" s="95"/>
      <c r="AI16" s="95"/>
      <c r="AJ16" s="95"/>
      <c r="AK16" s="95"/>
      <c r="AL16" s="95"/>
      <c r="AM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BA16" s="95"/>
      <c r="BB16" s="95"/>
      <c r="BC16" s="95"/>
      <c r="BD16" s="95"/>
      <c r="BE16" s="95"/>
      <c r="BF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S16" s="95"/>
      <c r="BT16" s="95"/>
      <c r="BU16" s="95"/>
      <c r="BV16" s="95"/>
      <c r="BW16" s="95"/>
      <c r="BX16" s="95"/>
      <c r="BY16" s="95"/>
      <c r="CA16" s="98" t="s">
        <v>258</v>
      </c>
      <c r="CB16" s="95"/>
      <c r="CC16" s="95"/>
      <c r="CD16" s="95"/>
      <c r="CE16" s="95"/>
      <c r="CF16" s="95"/>
      <c r="CG16" s="95"/>
      <c r="CH16" s="95"/>
      <c r="CI16" s="95"/>
      <c r="CJ16" s="99" t="s">
        <v>0</v>
      </c>
      <c r="CL16" s="63" t="s">
        <v>109</v>
      </c>
      <c r="CM16" s="64">
        <f aca="true" t="shared" si="47" ref="CM16:CW16">CM9+CM8+CM11+CM12+CM14+CM15</f>
        <v>42106</v>
      </c>
      <c r="CN16" s="64">
        <f t="shared" si="47"/>
        <v>18847</v>
      </c>
      <c r="CO16" s="64">
        <f t="shared" si="47"/>
        <v>19262</v>
      </c>
      <c r="CP16" s="64">
        <f t="shared" si="47"/>
        <v>19</v>
      </c>
      <c r="CQ16" s="64">
        <f t="shared" si="47"/>
        <v>589</v>
      </c>
      <c r="CR16" s="64">
        <f t="shared" si="47"/>
        <v>3018</v>
      </c>
      <c r="CS16" s="64">
        <f t="shared" si="47"/>
        <v>15166</v>
      </c>
      <c r="CT16" s="64">
        <f t="shared" si="47"/>
        <v>9190</v>
      </c>
      <c r="CU16" s="64">
        <f t="shared" si="47"/>
        <v>5045</v>
      </c>
      <c r="CV16" s="64">
        <f t="shared" si="47"/>
        <v>943</v>
      </c>
      <c r="CW16" s="64">
        <f t="shared" si="47"/>
        <v>16308</v>
      </c>
      <c r="CX16" s="236">
        <f t="shared" si="23"/>
        <v>130493</v>
      </c>
      <c r="CZ16" s="95"/>
      <c r="DA16" s="95"/>
      <c r="DB16" s="95"/>
      <c r="DC16" s="95"/>
      <c r="DD16" s="95"/>
      <c r="DE16" s="95"/>
      <c r="DF16" s="95"/>
      <c r="DG16" s="95"/>
      <c r="DI16" s="81"/>
      <c r="DJ16" s="330"/>
      <c r="DK16" s="330"/>
      <c r="DL16" s="330"/>
      <c r="DM16" s="330"/>
      <c r="DN16" s="330"/>
      <c r="DO16" s="330"/>
      <c r="DP16" s="330"/>
      <c r="DQ16" s="330"/>
      <c r="DR16" s="330"/>
      <c r="DS16" s="330"/>
      <c r="DT16" s="340"/>
      <c r="DU16" s="330"/>
      <c r="DW16" s="23" t="s">
        <v>217</v>
      </c>
      <c r="DX16" s="16">
        <f>(DJ27/DJ38)*100</f>
        <v>3.8808326754477083</v>
      </c>
      <c r="DY16" s="16">
        <f aca="true" t="shared" si="48" ref="DY16:EI16">(DK27/DK38)*100</f>
        <v>10.844703617731982</v>
      </c>
      <c r="DZ16" s="16">
        <f t="shared" si="48"/>
        <v>11.878597592883306</v>
      </c>
      <c r="EA16" s="16">
        <f t="shared" si="48"/>
        <v>1.540114613180516</v>
      </c>
      <c r="EB16" s="16">
        <f t="shared" si="48"/>
        <v>2.9803359278984023</v>
      </c>
      <c r="EC16" s="16">
        <f t="shared" si="48"/>
        <v>16.479027852237625</v>
      </c>
      <c r="ED16" s="16">
        <f t="shared" si="48"/>
        <v>13.932898415657036</v>
      </c>
      <c r="EE16" s="16">
        <f t="shared" si="48"/>
        <v>7.079646017699115</v>
      </c>
      <c r="EF16" s="16">
        <f t="shared" si="48"/>
        <v>8.022830973347027</v>
      </c>
      <c r="EG16" s="16">
        <f t="shared" si="48"/>
        <v>2.070448031377282</v>
      </c>
      <c r="EH16" s="16">
        <f t="shared" si="48"/>
        <v>16.34678219619043</v>
      </c>
      <c r="EI16" s="16">
        <f t="shared" si="48"/>
        <v>9.495528495781382</v>
      </c>
      <c r="EK16" s="137"/>
      <c r="EL16" s="338"/>
      <c r="EM16" s="330"/>
      <c r="EN16" s="330"/>
      <c r="EO16" s="330"/>
      <c r="EP16" s="330"/>
      <c r="EQ16" s="330"/>
      <c r="ER16" s="330"/>
      <c r="ES16" s="330"/>
      <c r="ET16" s="330"/>
      <c r="EU16" s="330"/>
      <c r="EW16" s="24" t="s">
        <v>70</v>
      </c>
      <c r="EX16" s="27">
        <f>(EL27/EL40)*100</f>
        <v>9.028960817717206</v>
      </c>
      <c r="EY16" s="27">
        <f aca="true" t="shared" si="49" ref="EY16:FG16">(EM27/EM40)*100</f>
        <v>7.777210838681955</v>
      </c>
      <c r="EZ16" s="27">
        <f t="shared" si="49"/>
        <v>6.6439828080229235</v>
      </c>
      <c r="FA16" s="27">
        <f t="shared" si="49"/>
        <v>7.2920934043424825</v>
      </c>
      <c r="FB16" s="27">
        <f t="shared" si="49"/>
        <v>10.117178524929157</v>
      </c>
      <c r="FC16" s="27">
        <f t="shared" si="49"/>
        <v>12.135922330097088</v>
      </c>
      <c r="FD16" s="27">
        <f t="shared" si="49"/>
        <v>8.2686284744878</v>
      </c>
      <c r="FE16" s="27">
        <f t="shared" si="49"/>
        <v>6.882636898476393</v>
      </c>
      <c r="FF16" s="27">
        <f t="shared" si="49"/>
        <v>10.28284863965505</v>
      </c>
      <c r="FG16" s="27">
        <f t="shared" si="49"/>
        <v>8.645674480623482</v>
      </c>
      <c r="FI16" s="23" t="s">
        <v>144</v>
      </c>
      <c r="FJ16" s="3">
        <v>459</v>
      </c>
      <c r="FK16" s="3">
        <v>173</v>
      </c>
      <c r="FL16" s="3">
        <v>1736</v>
      </c>
      <c r="FM16" s="3">
        <v>732</v>
      </c>
      <c r="FN16" s="3">
        <v>706</v>
      </c>
      <c r="FO16" s="3">
        <v>155</v>
      </c>
      <c r="FP16" s="3">
        <v>632</v>
      </c>
      <c r="FQ16" s="3">
        <v>2468</v>
      </c>
      <c r="FR16" s="3">
        <v>861</v>
      </c>
      <c r="FS16" s="65">
        <f t="shared" si="21"/>
        <v>3961</v>
      </c>
      <c r="GS16" s="23" t="s">
        <v>244</v>
      </c>
      <c r="GT16" s="3">
        <v>361</v>
      </c>
      <c r="GU16" s="3">
        <v>440</v>
      </c>
      <c r="GV16" s="3">
        <v>1303</v>
      </c>
      <c r="GW16" s="3">
        <v>682</v>
      </c>
      <c r="GX16" s="3">
        <v>853</v>
      </c>
      <c r="GY16" s="3">
        <v>99</v>
      </c>
      <c r="GZ16" s="3">
        <v>801</v>
      </c>
      <c r="HA16" s="3">
        <v>1985</v>
      </c>
      <c r="HB16" s="3">
        <v>952</v>
      </c>
      <c r="HC16" s="65">
        <f t="shared" si="22"/>
        <v>3738</v>
      </c>
    </row>
    <row r="17" spans="1:211" ht="15" customHeight="1">
      <c r="A17" s="1" t="s">
        <v>285</v>
      </c>
      <c r="B17" s="95"/>
      <c r="C17" s="95"/>
      <c r="D17" s="95"/>
      <c r="E17" s="95"/>
      <c r="F17" s="95"/>
      <c r="K17" s="94" t="s">
        <v>172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3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4" t="s">
        <v>287</v>
      </c>
      <c r="AJ17" s="95"/>
      <c r="AK17" s="95"/>
      <c r="AL17" s="95"/>
      <c r="AM17" s="95"/>
      <c r="AO17" s="94" t="s">
        <v>132</v>
      </c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BA17" s="94" t="s">
        <v>254</v>
      </c>
      <c r="BB17" s="95"/>
      <c r="BC17" s="95"/>
      <c r="BD17" s="95"/>
      <c r="BE17" s="95"/>
      <c r="BF17" s="95"/>
      <c r="BH17" s="94" t="s">
        <v>256</v>
      </c>
      <c r="BI17" s="95"/>
      <c r="BJ17" s="95"/>
      <c r="BK17" s="95"/>
      <c r="BL17" s="95"/>
      <c r="BM17" s="95"/>
      <c r="BN17" s="95"/>
      <c r="BO17" s="95"/>
      <c r="BP17" s="95"/>
      <c r="BQ17" s="95"/>
      <c r="BS17" s="94" t="s">
        <v>255</v>
      </c>
      <c r="BT17" s="95"/>
      <c r="BU17" s="95"/>
      <c r="BV17" s="95"/>
      <c r="BW17" s="95"/>
      <c r="BX17" s="95"/>
      <c r="BY17" s="95"/>
      <c r="CA17" s="95"/>
      <c r="CB17" s="95"/>
      <c r="CC17" s="95"/>
      <c r="CD17" s="95"/>
      <c r="CE17" s="95"/>
      <c r="CF17" s="95"/>
      <c r="CG17" s="95"/>
      <c r="CH17" s="95"/>
      <c r="CI17" s="95"/>
      <c r="CJ17" s="99" t="s">
        <v>7</v>
      </c>
      <c r="CL17" s="98" t="s">
        <v>266</v>
      </c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9" t="s">
        <v>0</v>
      </c>
      <c r="CZ17" s="94" t="s">
        <v>199</v>
      </c>
      <c r="DA17" s="95"/>
      <c r="DB17" s="95"/>
      <c r="DC17" s="95"/>
      <c r="DD17" s="95"/>
      <c r="DE17" s="95"/>
      <c r="DF17" s="95"/>
      <c r="DG17" s="95"/>
      <c r="DI17" s="77" t="s">
        <v>207</v>
      </c>
      <c r="DJ17" s="25">
        <v>10070</v>
      </c>
      <c r="DK17" s="25">
        <v>10096</v>
      </c>
      <c r="DL17" s="25">
        <v>899</v>
      </c>
      <c r="DM17" s="25">
        <v>6724</v>
      </c>
      <c r="DN17" s="25">
        <v>5054</v>
      </c>
      <c r="DO17" s="25">
        <v>8068</v>
      </c>
      <c r="DP17" s="25">
        <v>615</v>
      </c>
      <c r="DQ17" s="25">
        <v>580</v>
      </c>
      <c r="DR17" s="25">
        <v>20166</v>
      </c>
      <c r="DS17" s="25">
        <v>11778</v>
      </c>
      <c r="DT17" s="25">
        <v>8683</v>
      </c>
      <c r="DU17" s="76">
        <f aca="true" t="shared" si="50" ref="DU17:DU37">DJ17+DK17+DL17+DM17+DN17+DO17+DP17+DQ17</f>
        <v>42106</v>
      </c>
      <c r="DW17" s="23" t="s">
        <v>218</v>
      </c>
      <c r="DX17" s="16">
        <f>(DJ28/DJ38)*100</f>
        <v>0.9515103668924253</v>
      </c>
      <c r="DY17" s="16">
        <f aca="true" t="shared" si="51" ref="DY17:EI17">(DK28/DK38)*100</f>
        <v>2.782653003453547</v>
      </c>
      <c r="DZ17" s="16">
        <f t="shared" si="51"/>
        <v>2.4594453165881736</v>
      </c>
      <c r="EA17" s="16">
        <f t="shared" si="51"/>
        <v>3.1757402101241645</v>
      </c>
      <c r="EB17" s="16">
        <f t="shared" si="51"/>
        <v>2.2429332240884885</v>
      </c>
      <c r="EC17" s="16">
        <f t="shared" si="51"/>
        <v>1.705343238620408</v>
      </c>
      <c r="ED17" s="16">
        <f t="shared" si="51"/>
        <v>1.5843429636533086</v>
      </c>
      <c r="EE17" s="16">
        <f t="shared" si="51"/>
        <v>1.3274336283185841</v>
      </c>
      <c r="EF17" s="16">
        <f t="shared" si="51"/>
        <v>2.0406445203980264</v>
      </c>
      <c r="EG17" s="16">
        <f t="shared" si="51"/>
        <v>2.8322522250716546</v>
      </c>
      <c r="EH17" s="16">
        <f t="shared" si="51"/>
        <v>1.6990584989229613</v>
      </c>
      <c r="EI17" s="16">
        <f t="shared" si="51"/>
        <v>2.092066241101055</v>
      </c>
      <c r="EK17" s="24" t="s">
        <v>60</v>
      </c>
      <c r="EL17" s="147">
        <v>19712</v>
      </c>
      <c r="EM17" s="147">
        <v>30995</v>
      </c>
      <c r="EN17" s="147">
        <v>9719</v>
      </c>
      <c r="EO17" s="147">
        <v>5778</v>
      </c>
      <c r="EP17" s="147">
        <v>30811</v>
      </c>
      <c r="EQ17" s="147">
        <v>2591</v>
      </c>
      <c r="ER17" s="147">
        <v>50707</v>
      </c>
      <c r="ES17" s="147">
        <v>15497</v>
      </c>
      <c r="ET17" s="147">
        <v>33402</v>
      </c>
      <c r="EU17" s="76">
        <f>EL17+EM17+EN17+EO17+EP17+EQ17</f>
        <v>99606</v>
      </c>
      <c r="EW17" s="23" t="s">
        <v>71</v>
      </c>
      <c r="EX17" s="16">
        <f>(EL28/EL40)*100</f>
        <v>3.822661735987036</v>
      </c>
      <c r="EY17" s="16">
        <f aca="true" t="shared" si="52" ref="EY17:FG17">(EM28/EM40)*100</f>
        <v>2.666702473346403</v>
      </c>
      <c r="EZ17" s="16">
        <f t="shared" si="52"/>
        <v>1.2058261700095512</v>
      </c>
      <c r="FA17" s="16">
        <f t="shared" si="52"/>
        <v>2.1097910692339203</v>
      </c>
      <c r="FB17" s="16">
        <f t="shared" si="52"/>
        <v>2.1367848663552116</v>
      </c>
      <c r="FC17" s="16">
        <f t="shared" si="52"/>
        <v>3.540833809251856</v>
      </c>
      <c r="FD17" s="16">
        <f t="shared" si="52"/>
        <v>3.1205141589455825</v>
      </c>
      <c r="FE17" s="16">
        <f t="shared" si="52"/>
        <v>1.5386936189470508</v>
      </c>
      <c r="FF17" s="16">
        <f t="shared" si="52"/>
        <v>2.252009467344691</v>
      </c>
      <c r="FG17" s="16">
        <f t="shared" si="52"/>
        <v>2.5150774371039057</v>
      </c>
      <c r="FI17" s="23" t="s">
        <v>145</v>
      </c>
      <c r="FJ17" s="3">
        <v>170</v>
      </c>
      <c r="FK17" s="3">
        <v>154</v>
      </c>
      <c r="FL17" s="3">
        <v>746</v>
      </c>
      <c r="FM17" s="3">
        <v>384</v>
      </c>
      <c r="FN17" s="3">
        <v>392</v>
      </c>
      <c r="FO17" s="3">
        <v>44</v>
      </c>
      <c r="FP17" s="3">
        <v>324</v>
      </c>
      <c r="FQ17" s="3">
        <v>1130</v>
      </c>
      <c r="FR17" s="3">
        <v>436</v>
      </c>
      <c r="FS17" s="65">
        <f t="shared" si="21"/>
        <v>1890</v>
      </c>
      <c r="GS17" s="23" t="s">
        <v>245</v>
      </c>
      <c r="GT17" s="3">
        <v>14</v>
      </c>
      <c r="GU17" s="3">
        <v>11</v>
      </c>
      <c r="GV17" s="3">
        <v>78</v>
      </c>
      <c r="GW17" s="3">
        <v>38</v>
      </c>
      <c r="GX17" s="3">
        <v>118</v>
      </c>
      <c r="GY17" s="3">
        <v>16</v>
      </c>
      <c r="GZ17" s="3">
        <v>25</v>
      </c>
      <c r="HA17" s="3">
        <v>116</v>
      </c>
      <c r="HB17" s="3">
        <v>134</v>
      </c>
      <c r="HC17" s="65">
        <f t="shared" si="22"/>
        <v>275</v>
      </c>
    </row>
    <row r="18" spans="1:211" ht="15" customHeight="1">
      <c r="A18" s="85" t="s">
        <v>47</v>
      </c>
      <c r="B18" s="21"/>
      <c r="C18" s="21"/>
      <c r="D18" s="21" t="s">
        <v>48</v>
      </c>
      <c r="E18" s="96"/>
      <c r="F18" s="127"/>
      <c r="K18" s="85" t="s">
        <v>47</v>
      </c>
      <c r="L18" s="21"/>
      <c r="M18" s="21"/>
      <c r="N18" s="21"/>
      <c r="O18" s="21"/>
      <c r="P18" s="21" t="s">
        <v>58</v>
      </c>
      <c r="Q18" s="116"/>
      <c r="R18" s="21"/>
      <c r="S18" s="21"/>
      <c r="T18" s="21"/>
      <c r="U18" s="130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124" t="s">
        <v>116</v>
      </c>
      <c r="AJ18" s="20"/>
      <c r="AK18" s="21" t="s">
        <v>112</v>
      </c>
      <c r="AL18" s="21"/>
      <c r="AM18" s="108"/>
      <c r="AO18" s="124" t="s">
        <v>116</v>
      </c>
      <c r="AP18" s="20"/>
      <c r="AQ18" s="21"/>
      <c r="AR18" s="21"/>
      <c r="AS18" s="21"/>
      <c r="AT18" s="21" t="s">
        <v>131</v>
      </c>
      <c r="AU18" s="96"/>
      <c r="AV18" s="96"/>
      <c r="AW18" s="96"/>
      <c r="AX18" s="96"/>
      <c r="AY18" s="127"/>
      <c r="BA18" s="124" t="s">
        <v>116</v>
      </c>
      <c r="BB18" s="20"/>
      <c r="BC18" s="21"/>
      <c r="BD18" s="128" t="s">
        <v>6</v>
      </c>
      <c r="BE18" s="21"/>
      <c r="BF18" s="108"/>
      <c r="BH18" s="124" t="s">
        <v>116</v>
      </c>
      <c r="BI18" s="20"/>
      <c r="BJ18" s="21"/>
      <c r="BK18" s="128"/>
      <c r="BL18" s="21" t="s">
        <v>169</v>
      </c>
      <c r="BM18" s="21"/>
      <c r="BN18" s="129"/>
      <c r="BO18" s="129"/>
      <c r="BP18" s="129"/>
      <c r="BQ18" s="130"/>
      <c r="BS18" s="124" t="s">
        <v>116</v>
      </c>
      <c r="BT18" s="20"/>
      <c r="BU18" s="21"/>
      <c r="BV18" s="21" t="s">
        <v>106</v>
      </c>
      <c r="BW18" s="21"/>
      <c r="BX18" s="96"/>
      <c r="BY18" s="130"/>
      <c r="CA18" s="94" t="s">
        <v>176</v>
      </c>
      <c r="CB18" s="95"/>
      <c r="CC18" s="95"/>
      <c r="CD18" s="95"/>
      <c r="CE18" s="95"/>
      <c r="CF18" s="95"/>
      <c r="CG18" s="95"/>
      <c r="CH18" s="95"/>
      <c r="CI18" s="95"/>
      <c r="CJ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9" t="s">
        <v>7</v>
      </c>
      <c r="CZ18" s="124" t="s">
        <v>116</v>
      </c>
      <c r="DA18" s="20"/>
      <c r="DB18" s="21"/>
      <c r="DC18" s="96"/>
      <c r="DD18" s="128" t="s">
        <v>198</v>
      </c>
      <c r="DE18" s="96"/>
      <c r="DF18" s="133"/>
      <c r="DG18" s="97"/>
      <c r="DI18" s="23" t="s">
        <v>208</v>
      </c>
      <c r="DJ18" s="3">
        <v>4509</v>
      </c>
      <c r="DK18" s="3">
        <v>596</v>
      </c>
      <c r="DL18" s="3">
        <v>56</v>
      </c>
      <c r="DM18" s="3">
        <v>2706</v>
      </c>
      <c r="DN18" s="3">
        <v>1445</v>
      </c>
      <c r="DO18" s="3">
        <v>809</v>
      </c>
      <c r="DP18" s="3">
        <v>76</v>
      </c>
      <c r="DQ18" s="3">
        <v>188</v>
      </c>
      <c r="DR18" s="3">
        <v>5105</v>
      </c>
      <c r="DS18" s="3">
        <v>4151</v>
      </c>
      <c r="DT18" s="3">
        <v>885</v>
      </c>
      <c r="DU18" s="64">
        <f t="shared" si="50"/>
        <v>10385</v>
      </c>
      <c r="DW18" s="23" t="s">
        <v>219</v>
      </c>
      <c r="DX18" s="16">
        <f>(DJ29/DJ38)*100</f>
        <v>0.2742344288860265</v>
      </c>
      <c r="DY18" s="16">
        <f aca="true" t="shared" si="53" ref="DY18:EI18">(DK29/DK38)*100</f>
        <v>0.27175451508803716</v>
      </c>
      <c r="DZ18" s="16">
        <f t="shared" si="53"/>
        <v>0.15698587127158556</v>
      </c>
      <c r="EA18" s="16">
        <f t="shared" si="53"/>
        <v>0.3939828080229226</v>
      </c>
      <c r="EB18" s="16">
        <f t="shared" si="53"/>
        <v>0.44039328144203194</v>
      </c>
      <c r="EC18" s="16">
        <f t="shared" si="53"/>
        <v>0.05361108983686911</v>
      </c>
      <c r="ED18" s="16">
        <f t="shared" si="53"/>
        <v>0.09319664492078285</v>
      </c>
      <c r="EE18" s="16">
        <f t="shared" si="53"/>
        <v>0</v>
      </c>
      <c r="EF18" s="16">
        <f t="shared" si="53"/>
        <v>0.2727594160928055</v>
      </c>
      <c r="EG18" s="16">
        <f t="shared" si="53"/>
        <v>0.4110725599637955</v>
      </c>
      <c r="EH18" s="16">
        <f t="shared" si="53"/>
        <v>0.05566715879662124</v>
      </c>
      <c r="EI18" s="16">
        <f t="shared" si="53"/>
        <v>0.22759841524066424</v>
      </c>
      <c r="EK18" s="23" t="s">
        <v>61</v>
      </c>
      <c r="EL18" s="3">
        <v>16614</v>
      </c>
      <c r="EM18" s="3">
        <v>25537</v>
      </c>
      <c r="EN18" s="3">
        <v>8166</v>
      </c>
      <c r="EO18" s="3">
        <v>4754</v>
      </c>
      <c r="EP18" s="3">
        <v>18969</v>
      </c>
      <c r="EQ18" s="3">
        <v>1945</v>
      </c>
      <c r="ER18" s="3">
        <v>42151</v>
      </c>
      <c r="ES18" s="3">
        <v>12920</v>
      </c>
      <c r="ET18" s="3">
        <v>20914</v>
      </c>
      <c r="EU18" s="75">
        <f aca="true" t="shared" si="54" ref="EU18:EU39">EL18+EM18+EN18+EO18+EP18+EQ18</f>
        <v>75985</v>
      </c>
      <c r="EW18" s="23" t="s">
        <v>72</v>
      </c>
      <c r="EX18" s="16">
        <f>(EL29/EL40)*100</f>
        <v>1.5415298957078156</v>
      </c>
      <c r="EY18" s="16">
        <f aca="true" t="shared" si="55" ref="EY18:FG18">(EM29/EM40)*100</f>
        <v>1.264870961677901</v>
      </c>
      <c r="EZ18" s="16">
        <f t="shared" si="55"/>
        <v>2.0713944603629417</v>
      </c>
      <c r="FA18" s="16">
        <f t="shared" si="55"/>
        <v>1.6489143793527241</v>
      </c>
      <c r="FB18" s="16">
        <f t="shared" si="55"/>
        <v>3.231982844451252</v>
      </c>
      <c r="FC18" s="16">
        <f t="shared" si="55"/>
        <v>2.2558537978298117</v>
      </c>
      <c r="FD18" s="16">
        <f t="shared" si="55"/>
        <v>1.3734829701161424</v>
      </c>
      <c r="FE18" s="16">
        <f t="shared" si="55"/>
        <v>1.9158244079046614</v>
      </c>
      <c r="FF18" s="16">
        <f t="shared" si="55"/>
        <v>3.15187589342207</v>
      </c>
      <c r="FG18" s="16">
        <f t="shared" si="55"/>
        <v>2.065244879035657</v>
      </c>
      <c r="FI18" s="24" t="s">
        <v>146</v>
      </c>
      <c r="FJ18" s="25">
        <v>213</v>
      </c>
      <c r="FK18" s="25">
        <v>249</v>
      </c>
      <c r="FL18" s="25">
        <v>526</v>
      </c>
      <c r="FM18" s="25">
        <v>266</v>
      </c>
      <c r="FN18" s="25">
        <v>1612</v>
      </c>
      <c r="FO18" s="25">
        <v>191</v>
      </c>
      <c r="FP18" s="25">
        <v>462</v>
      </c>
      <c r="FQ18" s="25">
        <v>792</v>
      </c>
      <c r="FR18" s="25">
        <v>1803</v>
      </c>
      <c r="FS18" s="66">
        <f t="shared" si="21"/>
        <v>3057</v>
      </c>
      <c r="GS18" s="24" t="s">
        <v>246</v>
      </c>
      <c r="GT18" s="25">
        <v>9094</v>
      </c>
      <c r="GU18" s="25">
        <v>1935</v>
      </c>
      <c r="GV18" s="25">
        <v>8169</v>
      </c>
      <c r="GW18" s="25">
        <v>4054</v>
      </c>
      <c r="GX18" s="25">
        <v>3309</v>
      </c>
      <c r="GY18" s="25">
        <v>685</v>
      </c>
      <c r="GZ18" s="25">
        <v>11029</v>
      </c>
      <c r="HA18" s="25">
        <v>12223</v>
      </c>
      <c r="HB18" s="25">
        <v>3994</v>
      </c>
      <c r="HC18" s="66">
        <f t="shared" si="22"/>
        <v>27246</v>
      </c>
    </row>
    <row r="19" spans="1:211" ht="15" customHeight="1">
      <c r="A19" s="107"/>
      <c r="B19" s="106" t="s">
        <v>43</v>
      </c>
      <c r="C19" s="43" t="s">
        <v>44</v>
      </c>
      <c r="D19" s="43" t="s">
        <v>45</v>
      </c>
      <c r="E19" s="44" t="s">
        <v>46</v>
      </c>
      <c r="F19" s="11" t="s">
        <v>1</v>
      </c>
      <c r="K19" s="115"/>
      <c r="L19" s="321" t="s">
        <v>49</v>
      </c>
      <c r="M19" s="315" t="s">
        <v>50</v>
      </c>
      <c r="N19" s="315" t="s">
        <v>51</v>
      </c>
      <c r="O19" s="315" t="s">
        <v>52</v>
      </c>
      <c r="P19" s="315" t="s">
        <v>53</v>
      </c>
      <c r="Q19" s="315" t="s">
        <v>54</v>
      </c>
      <c r="R19" s="315" t="s">
        <v>55</v>
      </c>
      <c r="S19" s="315" t="s">
        <v>56</v>
      </c>
      <c r="T19" s="317" t="s">
        <v>57</v>
      </c>
      <c r="U19" s="314" t="s">
        <v>1</v>
      </c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109"/>
      <c r="AJ19" s="125" t="s">
        <v>113</v>
      </c>
      <c r="AK19" s="125">
        <v>1</v>
      </c>
      <c r="AL19" s="126" t="s">
        <v>114</v>
      </c>
      <c r="AM19" s="11" t="s">
        <v>1</v>
      </c>
      <c r="AO19" s="109"/>
      <c r="AP19" s="43" t="s">
        <v>117</v>
      </c>
      <c r="AQ19" s="43" t="s">
        <v>118</v>
      </c>
      <c r="AR19" s="43" t="s">
        <v>119</v>
      </c>
      <c r="AS19" s="43" t="s">
        <v>120</v>
      </c>
      <c r="AT19" s="43" t="s">
        <v>121</v>
      </c>
      <c r="AU19" s="43" t="s">
        <v>122</v>
      </c>
      <c r="AV19" s="43" t="s">
        <v>123</v>
      </c>
      <c r="AW19" s="43" t="s">
        <v>124</v>
      </c>
      <c r="AX19" s="43" t="s">
        <v>125</v>
      </c>
      <c r="AY19" s="11" t="s">
        <v>1</v>
      </c>
      <c r="BA19" s="109"/>
      <c r="BB19" s="11" t="s">
        <v>162</v>
      </c>
      <c r="BC19" s="11" t="s">
        <v>3</v>
      </c>
      <c r="BD19" s="11" t="s">
        <v>149</v>
      </c>
      <c r="BE19" s="42" t="s">
        <v>163</v>
      </c>
      <c r="BF19" s="11" t="s">
        <v>1</v>
      </c>
      <c r="BH19" s="109"/>
      <c r="BI19" s="131">
        <v>1</v>
      </c>
      <c r="BJ19" s="131">
        <v>2</v>
      </c>
      <c r="BK19" s="131">
        <v>3</v>
      </c>
      <c r="BL19" s="131">
        <v>4</v>
      </c>
      <c r="BM19" s="131">
        <v>5</v>
      </c>
      <c r="BN19" s="131">
        <v>6</v>
      </c>
      <c r="BO19" s="131">
        <v>7</v>
      </c>
      <c r="BP19" s="132" t="s">
        <v>168</v>
      </c>
      <c r="BQ19" s="11" t="s">
        <v>1</v>
      </c>
      <c r="BS19" s="109"/>
      <c r="BT19" s="131">
        <v>1</v>
      </c>
      <c r="BU19" s="131">
        <v>2</v>
      </c>
      <c r="BV19" s="131">
        <v>3</v>
      </c>
      <c r="BW19" s="131">
        <v>4</v>
      </c>
      <c r="BX19" s="132" t="s">
        <v>107</v>
      </c>
      <c r="BY19" s="11" t="s">
        <v>1</v>
      </c>
      <c r="CA19" s="124" t="s">
        <v>116</v>
      </c>
      <c r="CB19" s="21"/>
      <c r="CC19" s="21"/>
      <c r="CD19" s="96"/>
      <c r="CE19" s="21"/>
      <c r="CF19" s="21" t="s">
        <v>95</v>
      </c>
      <c r="CG19" s="129"/>
      <c r="CH19" s="96"/>
      <c r="CI19" s="96"/>
      <c r="CJ19" s="127"/>
      <c r="CL19" s="94" t="s">
        <v>190</v>
      </c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Z19" s="109"/>
      <c r="DA19" s="11" t="s">
        <v>191</v>
      </c>
      <c r="DB19" s="11" t="s">
        <v>192</v>
      </c>
      <c r="DC19" s="11" t="s">
        <v>193</v>
      </c>
      <c r="DD19" s="11" t="s">
        <v>194</v>
      </c>
      <c r="DE19" s="11" t="s">
        <v>195</v>
      </c>
      <c r="DF19" s="42" t="s">
        <v>196</v>
      </c>
      <c r="DG19" s="11" t="s">
        <v>127</v>
      </c>
      <c r="DI19" s="23" t="s">
        <v>209</v>
      </c>
      <c r="DJ19" s="3">
        <v>5561</v>
      </c>
      <c r="DK19" s="3">
        <v>9500</v>
      </c>
      <c r="DL19" s="3">
        <v>843</v>
      </c>
      <c r="DM19" s="3">
        <v>4018</v>
      </c>
      <c r="DN19" s="3">
        <v>3609</v>
      </c>
      <c r="DO19" s="3">
        <v>7259</v>
      </c>
      <c r="DP19" s="3">
        <v>539</v>
      </c>
      <c r="DQ19" s="3">
        <v>392</v>
      </c>
      <c r="DR19" s="3">
        <v>15061</v>
      </c>
      <c r="DS19" s="3">
        <v>7627</v>
      </c>
      <c r="DT19" s="3">
        <v>7798</v>
      </c>
      <c r="DU19" s="64">
        <f t="shared" si="50"/>
        <v>31721</v>
      </c>
      <c r="DW19" s="138" t="s">
        <v>220</v>
      </c>
      <c r="DX19" s="145">
        <f>(DJ30/DJ38)*100</f>
        <v>6.73120870902065</v>
      </c>
      <c r="DY19" s="145">
        <f aca="true" t="shared" si="56" ref="DY19:EI19">(DK30/DK38)*100</f>
        <v>4.399026212987602</v>
      </c>
      <c r="DZ19" s="145">
        <f t="shared" si="56"/>
        <v>5.86080586080586</v>
      </c>
      <c r="EA19" s="145">
        <f t="shared" si="56"/>
        <v>29.620343839541547</v>
      </c>
      <c r="EB19" s="145">
        <f t="shared" si="56"/>
        <v>19.510446538303974</v>
      </c>
      <c r="EC19" s="145">
        <f t="shared" si="56"/>
        <v>5.052206989864951</v>
      </c>
      <c r="ED19" s="145">
        <f t="shared" si="56"/>
        <v>2.982292637465051</v>
      </c>
      <c r="EE19" s="145">
        <f t="shared" si="56"/>
        <v>10.471976401179942</v>
      </c>
      <c r="EF19" s="145">
        <f t="shared" si="56"/>
        <v>5.3440641152997825</v>
      </c>
      <c r="EG19" s="145">
        <f t="shared" si="56"/>
        <v>25.897571277719113</v>
      </c>
      <c r="EH19" s="145">
        <f t="shared" si="56"/>
        <v>4.944695887891183</v>
      </c>
      <c r="EI19" s="145">
        <f t="shared" si="56"/>
        <v>9.454913290368065</v>
      </c>
      <c r="EK19" s="23" t="s">
        <v>62</v>
      </c>
      <c r="EL19" s="3">
        <v>922</v>
      </c>
      <c r="EM19" s="3">
        <v>1060</v>
      </c>
      <c r="EN19" s="3">
        <v>662</v>
      </c>
      <c r="EO19" s="3">
        <v>395</v>
      </c>
      <c r="EP19" s="3">
        <v>1104</v>
      </c>
      <c r="EQ19" s="3">
        <v>110</v>
      </c>
      <c r="ER19" s="3">
        <v>1982</v>
      </c>
      <c r="ES19" s="3">
        <v>1057</v>
      </c>
      <c r="ET19" s="3">
        <v>1214</v>
      </c>
      <c r="EU19" s="75">
        <f t="shared" si="54"/>
        <v>4253</v>
      </c>
      <c r="EW19" s="23" t="s">
        <v>73</v>
      </c>
      <c r="EX19" s="16">
        <f>(EL30/EL40)*100</f>
        <v>0.2742344288860265</v>
      </c>
      <c r="EY19" s="16">
        <f aca="true" t="shared" si="57" ref="EY19:FG19">(EM30/EM40)*100</f>
        <v>0.3276311195853586</v>
      </c>
      <c r="EZ19" s="16">
        <f t="shared" si="57"/>
        <v>0.5193409742120344</v>
      </c>
      <c r="FA19" s="16">
        <f t="shared" si="57"/>
        <v>0.36870135190495695</v>
      </c>
      <c r="FB19" s="16">
        <f t="shared" si="57"/>
        <v>0.2961374486227056</v>
      </c>
      <c r="FC19" s="16">
        <f t="shared" si="57"/>
        <v>0.34266133637921187</v>
      </c>
      <c r="FD19" s="16">
        <f t="shared" si="57"/>
        <v>0.3066684066292575</v>
      </c>
      <c r="FE19" s="16">
        <f t="shared" si="57"/>
        <v>0.46387087041786085</v>
      </c>
      <c r="FF19" s="16">
        <f t="shared" si="57"/>
        <v>0.29995547535912637</v>
      </c>
      <c r="FG19" s="16">
        <f t="shared" si="57"/>
        <v>0.3364165127631367</v>
      </c>
      <c r="FI19" s="23" t="s">
        <v>147</v>
      </c>
      <c r="FJ19" s="3">
        <v>213</v>
      </c>
      <c r="FK19" s="3">
        <v>249</v>
      </c>
      <c r="FL19" s="3">
        <v>526</v>
      </c>
      <c r="FM19" s="3">
        <v>266</v>
      </c>
      <c r="FN19" s="3">
        <v>1612</v>
      </c>
      <c r="FO19" s="3">
        <v>191</v>
      </c>
      <c r="FP19" s="3">
        <v>462</v>
      </c>
      <c r="FQ19" s="3">
        <v>792</v>
      </c>
      <c r="FR19" s="3">
        <v>1803</v>
      </c>
      <c r="FS19" s="65">
        <f t="shared" si="21"/>
        <v>3057</v>
      </c>
      <c r="GS19" s="23" t="s">
        <v>247</v>
      </c>
      <c r="GT19" s="3">
        <v>8151</v>
      </c>
      <c r="GU19" s="3">
        <v>1229</v>
      </c>
      <c r="GV19" s="3">
        <v>4155</v>
      </c>
      <c r="GW19" s="3">
        <v>2028</v>
      </c>
      <c r="GX19" s="3">
        <v>1188</v>
      </c>
      <c r="GY19" s="3">
        <v>359</v>
      </c>
      <c r="GZ19" s="3">
        <v>9380</v>
      </c>
      <c r="HA19" s="3">
        <v>6183</v>
      </c>
      <c r="HB19" s="3">
        <v>1547</v>
      </c>
      <c r="HC19" s="65">
        <f t="shared" si="22"/>
        <v>17110</v>
      </c>
    </row>
    <row r="20" spans="1:211" ht="15" customHeight="1">
      <c r="A20" s="77" t="s">
        <v>34</v>
      </c>
      <c r="B20" s="27">
        <f>(B4/B13)*100</f>
        <v>55.5688955729397</v>
      </c>
      <c r="C20" s="27">
        <f>(C4/C13)*100</f>
        <v>35.5544537380357</v>
      </c>
      <c r="D20" s="27">
        <f>(D4/D13)*100</f>
        <v>18.674875403107592</v>
      </c>
      <c r="E20" s="36">
        <f>(E4/E13)*100</f>
        <v>13.018506700701979</v>
      </c>
      <c r="F20" s="217">
        <f>(F4/F13)*100</f>
        <v>46.97876514449051</v>
      </c>
      <c r="K20" s="81"/>
      <c r="L20" s="322"/>
      <c r="M20" s="316"/>
      <c r="N20" s="316"/>
      <c r="O20" s="316"/>
      <c r="P20" s="316"/>
      <c r="Q20" s="316"/>
      <c r="R20" s="316"/>
      <c r="S20" s="316"/>
      <c r="T20" s="318"/>
      <c r="U20" s="294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110" t="s">
        <v>34</v>
      </c>
      <c r="AJ20" s="27">
        <f>(AJ4/AM4)*100</f>
        <v>27.846470050893906</v>
      </c>
      <c r="AK20" s="27">
        <f>(AK4/AM4)*100</f>
        <v>54.60328852929662</v>
      </c>
      <c r="AL20" s="27">
        <f>(AL4/AM4)*100</f>
        <v>17.550241419809474</v>
      </c>
      <c r="AM20" s="59">
        <f>AJ20+AK20+AL20</f>
        <v>100</v>
      </c>
      <c r="AO20" s="110" t="s">
        <v>34</v>
      </c>
      <c r="AP20" s="27">
        <f aca="true" t="shared" si="58" ref="AP20:AY20">(AP4/AP13)*100</f>
        <v>49.42258100683933</v>
      </c>
      <c r="AQ20" s="27">
        <f t="shared" si="58"/>
        <v>45.9780621572212</v>
      </c>
      <c r="AR20" s="27">
        <f t="shared" si="58"/>
        <v>53.91073795846222</v>
      </c>
      <c r="AS20" s="27">
        <f t="shared" si="58"/>
        <v>65.55555555555556</v>
      </c>
      <c r="AT20" s="27">
        <f t="shared" si="58"/>
        <v>26.924141749723145</v>
      </c>
      <c r="AU20" s="27">
        <f t="shared" si="58"/>
        <v>61.672473867595826</v>
      </c>
      <c r="AV20" s="27">
        <f t="shared" si="58"/>
        <v>41.45985401459854</v>
      </c>
      <c r="AW20" s="27">
        <f t="shared" si="58"/>
        <v>45.520699899157826</v>
      </c>
      <c r="AX20" s="27">
        <f t="shared" si="58"/>
        <v>46.546133438144835</v>
      </c>
      <c r="AY20" s="59">
        <f t="shared" si="58"/>
        <v>46.97876514449051</v>
      </c>
      <c r="BA20" s="110" t="s">
        <v>34</v>
      </c>
      <c r="BB20" s="27">
        <f>(BB4/BB13)*100</f>
        <v>29.264351072062638</v>
      </c>
      <c r="BC20" s="27">
        <f>(BC4/BC13)*100</f>
        <v>52.647052068260635</v>
      </c>
      <c r="BD20" s="27">
        <f>(BD4/BD13)*100</f>
        <v>60.91911462190406</v>
      </c>
      <c r="BE20" s="27">
        <f>(BE4/BE13)*100</f>
        <v>57.31094234677505</v>
      </c>
      <c r="BF20" s="59">
        <f>(BF4/BF13)*100</f>
        <v>46.98299317121025</v>
      </c>
      <c r="BH20" s="110" t="s">
        <v>34</v>
      </c>
      <c r="BI20" s="27">
        <f aca="true" t="shared" si="59" ref="BI20:BQ20">(BI4/BI13)*100</f>
        <v>13.141932875050546</v>
      </c>
      <c r="BJ20" s="27">
        <f t="shared" si="59"/>
        <v>27.813698630136983</v>
      </c>
      <c r="BK20" s="27">
        <f t="shared" si="59"/>
        <v>33.02560720958347</v>
      </c>
      <c r="BL20" s="27">
        <f t="shared" si="59"/>
        <v>40.749123630240966</v>
      </c>
      <c r="BM20" s="27">
        <f t="shared" si="59"/>
        <v>48.69136215402626</v>
      </c>
      <c r="BN20" s="27">
        <f t="shared" si="59"/>
        <v>64.11686772191618</v>
      </c>
      <c r="BO20" s="27">
        <f t="shared" si="59"/>
        <v>76.94826457105435</v>
      </c>
      <c r="BP20" s="27">
        <f t="shared" si="59"/>
        <v>83.87335092348285</v>
      </c>
      <c r="BQ20" s="27">
        <f t="shared" si="59"/>
        <v>46.97876514449051</v>
      </c>
      <c r="BS20" s="110" t="s">
        <v>34</v>
      </c>
      <c r="BT20" s="27">
        <f aca="true" t="shared" si="60" ref="BT20:BY20">(BT4/BT13)*100</f>
        <v>28.222398729150118</v>
      </c>
      <c r="BU20" s="27">
        <f t="shared" si="60"/>
        <v>43.16212537003825</v>
      </c>
      <c r="BV20" s="27">
        <f t="shared" si="60"/>
        <v>54.08044253390649</v>
      </c>
      <c r="BW20" s="27">
        <f t="shared" si="60"/>
        <v>66.12317599506748</v>
      </c>
      <c r="BX20" s="27">
        <f t="shared" si="60"/>
        <v>80.72052133284151</v>
      </c>
      <c r="BY20" s="27">
        <f t="shared" si="60"/>
        <v>46.97876514449051</v>
      </c>
      <c r="CA20" s="135"/>
      <c r="CB20" s="315" t="s">
        <v>99</v>
      </c>
      <c r="CC20" s="315" t="s">
        <v>100</v>
      </c>
      <c r="CD20" s="315" t="s">
        <v>101</v>
      </c>
      <c r="CE20" s="315" t="s">
        <v>103</v>
      </c>
      <c r="CF20" s="315" t="s">
        <v>104</v>
      </c>
      <c r="CG20" s="315" t="s">
        <v>105</v>
      </c>
      <c r="CH20" s="315" t="s">
        <v>98</v>
      </c>
      <c r="CI20" s="317" t="s">
        <v>102</v>
      </c>
      <c r="CJ20" s="314" t="s">
        <v>109</v>
      </c>
      <c r="CL20" s="124" t="s">
        <v>116</v>
      </c>
      <c r="CM20" s="21"/>
      <c r="CN20" s="21"/>
      <c r="CO20" s="96"/>
      <c r="CP20" s="21"/>
      <c r="CQ20" s="21"/>
      <c r="CR20" s="21" t="s">
        <v>189</v>
      </c>
      <c r="CS20" s="96"/>
      <c r="CT20" s="96"/>
      <c r="CU20" s="96"/>
      <c r="CV20" s="96"/>
      <c r="CW20" s="96"/>
      <c r="CX20" s="127"/>
      <c r="CZ20" s="110" t="s">
        <v>34</v>
      </c>
      <c r="DA20" s="27">
        <f aca="true" t="shared" si="61" ref="DA20:DG20">(DA4/DA13)*100</f>
        <v>50.02849950125873</v>
      </c>
      <c r="DB20" s="27">
        <f t="shared" si="61"/>
        <v>45.44129038137331</v>
      </c>
      <c r="DC20" s="27">
        <f t="shared" si="61"/>
        <v>44.55683525287932</v>
      </c>
      <c r="DD20" s="27">
        <f t="shared" si="61"/>
        <v>48.87961476725521</v>
      </c>
      <c r="DE20" s="27">
        <f t="shared" si="61"/>
        <v>46.94941769511559</v>
      </c>
      <c r="DF20" s="27">
        <f t="shared" si="61"/>
        <v>33.83411580594679</v>
      </c>
      <c r="DG20" s="27">
        <f t="shared" si="61"/>
        <v>46.97876514449051</v>
      </c>
      <c r="DI20" s="24" t="s">
        <v>210</v>
      </c>
      <c r="DJ20" s="25">
        <v>11254</v>
      </c>
      <c r="DK20" s="25">
        <v>20832</v>
      </c>
      <c r="DL20" s="25">
        <v>733</v>
      </c>
      <c r="DM20" s="25">
        <v>8570</v>
      </c>
      <c r="DN20" s="25">
        <v>3938</v>
      </c>
      <c r="DO20" s="25">
        <v>16356</v>
      </c>
      <c r="DP20" s="25">
        <v>798</v>
      </c>
      <c r="DQ20" s="25">
        <v>535</v>
      </c>
      <c r="DR20" s="25">
        <v>32086</v>
      </c>
      <c r="DS20" s="25">
        <v>12508</v>
      </c>
      <c r="DT20" s="25">
        <v>17154</v>
      </c>
      <c r="DU20" s="66">
        <f t="shared" si="50"/>
        <v>63016</v>
      </c>
      <c r="DW20" s="23" t="s">
        <v>221</v>
      </c>
      <c r="DX20" s="16">
        <f>(DJ31/DJ38)*100</f>
        <v>1.4625836207254748</v>
      </c>
      <c r="DY20" s="16">
        <f aca="true" t="shared" si="62" ref="DY20:EI20">(DK31/DK38)*100</f>
        <v>2.448621411991168</v>
      </c>
      <c r="DZ20" s="16">
        <f t="shared" si="62"/>
        <v>3.7153322867608587</v>
      </c>
      <c r="EA20" s="16">
        <f t="shared" si="62"/>
        <v>21.113896848137536</v>
      </c>
      <c r="EB20" s="16">
        <f t="shared" si="62"/>
        <v>13.191315034821793</v>
      </c>
      <c r="EC20" s="16">
        <f t="shared" si="62"/>
        <v>4.237829006152511</v>
      </c>
      <c r="ED20" s="16">
        <f t="shared" si="62"/>
        <v>1.9105312208760483</v>
      </c>
      <c r="EE20" s="16">
        <f t="shared" si="62"/>
        <v>7.005899705014749</v>
      </c>
      <c r="EF20" s="16">
        <f t="shared" si="62"/>
        <v>2.0490630208947183</v>
      </c>
      <c r="EG20" s="16">
        <f t="shared" si="62"/>
        <v>18.196560567204706</v>
      </c>
      <c r="EH20" s="16">
        <f t="shared" si="62"/>
        <v>4.116949439697945</v>
      </c>
      <c r="EI20" s="16">
        <f t="shared" si="62"/>
        <v>6.060861502149541</v>
      </c>
      <c r="EK20" s="23" t="s">
        <v>63</v>
      </c>
      <c r="EL20" s="3">
        <v>4</v>
      </c>
      <c r="EM20" s="3">
        <v>12</v>
      </c>
      <c r="EN20" s="3">
        <v>16</v>
      </c>
      <c r="EO20" s="3">
        <v>8</v>
      </c>
      <c r="EP20" s="3">
        <v>17</v>
      </c>
      <c r="EQ20" s="3">
        <v>3</v>
      </c>
      <c r="ER20" s="3">
        <v>16</v>
      </c>
      <c r="ES20" s="3">
        <v>24</v>
      </c>
      <c r="ET20" s="3">
        <v>20</v>
      </c>
      <c r="EU20" s="75">
        <f t="shared" si="54"/>
        <v>60</v>
      </c>
      <c r="EW20" s="23" t="s">
        <v>74</v>
      </c>
      <c r="EX20" s="16">
        <f>(EL31/EL40)*100</f>
        <v>1.4210329496821372</v>
      </c>
      <c r="EY20" s="16">
        <f aca="true" t="shared" si="63" ref="EY20:FG20">(EM31/EM40)*100</f>
        <v>1.2836694685393562</v>
      </c>
      <c r="EZ20" s="16">
        <f t="shared" si="63"/>
        <v>0.5790353390639924</v>
      </c>
      <c r="FA20" s="16">
        <f t="shared" si="63"/>
        <v>0.594018844735764</v>
      </c>
      <c r="FB20" s="16">
        <f t="shared" si="63"/>
        <v>1.2611370656863496</v>
      </c>
      <c r="FC20" s="16">
        <f t="shared" si="63"/>
        <v>1.9703026841804683</v>
      </c>
      <c r="FD20" s="16">
        <f t="shared" si="63"/>
        <v>1.337596241680804</v>
      </c>
      <c r="FE20" s="16">
        <f t="shared" si="63"/>
        <v>0.5845527228842963</v>
      </c>
      <c r="FF20" s="16">
        <f t="shared" si="63"/>
        <v>1.3193354111499074</v>
      </c>
      <c r="FG20" s="16">
        <f t="shared" si="63"/>
        <v>1.1786072816166384</v>
      </c>
      <c r="FI20" s="23" t="s">
        <v>148</v>
      </c>
      <c r="FJ20" s="3">
        <v>0</v>
      </c>
      <c r="FK20" s="3">
        <v>0</v>
      </c>
      <c r="FL20" s="3">
        <v>0</v>
      </c>
      <c r="FM20" s="3">
        <v>0</v>
      </c>
      <c r="FN20" s="3">
        <v>0</v>
      </c>
      <c r="FO20" s="3">
        <v>0</v>
      </c>
      <c r="FP20" s="3">
        <v>0</v>
      </c>
      <c r="FQ20" s="3">
        <v>0</v>
      </c>
      <c r="FR20" s="3">
        <v>0</v>
      </c>
      <c r="FS20" s="65">
        <f t="shared" si="21"/>
        <v>0</v>
      </c>
      <c r="GS20" s="23" t="s">
        <v>248</v>
      </c>
      <c r="GT20" s="3">
        <v>163</v>
      </c>
      <c r="GU20" s="3">
        <v>114</v>
      </c>
      <c r="GV20" s="3">
        <v>359</v>
      </c>
      <c r="GW20" s="3">
        <v>185</v>
      </c>
      <c r="GX20" s="3">
        <v>701</v>
      </c>
      <c r="GY20" s="3">
        <v>111</v>
      </c>
      <c r="GZ20" s="3">
        <v>277</v>
      </c>
      <c r="HA20" s="3">
        <v>544</v>
      </c>
      <c r="HB20" s="3">
        <v>812</v>
      </c>
      <c r="HC20" s="65">
        <f t="shared" si="22"/>
        <v>1633</v>
      </c>
    </row>
    <row r="21" spans="1:211" ht="15">
      <c r="A21" s="23" t="s">
        <v>35</v>
      </c>
      <c r="B21" s="16">
        <f>(B5/B13)*100</f>
        <v>24.76019563486547</v>
      </c>
      <c r="C21" s="16">
        <f>(C5/C13)*100</f>
        <v>9.181253772527377</v>
      </c>
      <c r="D21" s="16">
        <f>(D5/D13)*100</f>
        <v>4.485488126649076</v>
      </c>
      <c r="E21" s="19">
        <f>(E5/E13)*100</f>
        <v>4.020421186981493</v>
      </c>
      <c r="F21" s="60">
        <f>(F5/F13)*100</f>
        <v>18.443134880798205</v>
      </c>
      <c r="K21" s="110" t="s">
        <v>34</v>
      </c>
      <c r="L21" s="27">
        <f>(L5/L14)*100</f>
        <v>63.80665366660757</v>
      </c>
      <c r="M21" s="27">
        <f aca="true" t="shared" si="64" ref="M21:U21">(M5/M14)*100</f>
        <v>56.284873693821645</v>
      </c>
      <c r="N21" s="27">
        <f t="shared" si="64"/>
        <v>51.798561151079134</v>
      </c>
      <c r="O21" s="27">
        <f t="shared" si="64"/>
        <v>46.19099890230516</v>
      </c>
      <c r="P21" s="27">
        <f t="shared" si="64"/>
        <v>38.43630399125205</v>
      </c>
      <c r="Q21" s="27">
        <f t="shared" si="64"/>
        <v>30.834785977145067</v>
      </c>
      <c r="R21" s="27">
        <f t="shared" si="64"/>
        <v>27.558230829625753</v>
      </c>
      <c r="S21" s="27">
        <f t="shared" si="64"/>
        <v>31.05835806132542</v>
      </c>
      <c r="T21" s="27">
        <f t="shared" si="64"/>
        <v>23.223604977920516</v>
      </c>
      <c r="U21" s="146">
        <f t="shared" si="64"/>
        <v>49.836723175230304</v>
      </c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23" t="s">
        <v>35</v>
      </c>
      <c r="AJ21" s="28">
        <f aca="true" t="shared" si="65" ref="AJ21:AJ28">(AJ5/AM5)*100</f>
        <v>31.740557610005403</v>
      </c>
      <c r="AK21" s="28">
        <f aca="true" t="shared" si="66" ref="AK21:AK29">(AK5/AM5)*100</f>
        <v>50.20152075456019</v>
      </c>
      <c r="AL21" s="28">
        <f aca="true" t="shared" si="67" ref="AL21:AL29">(AL5/AM5)*100</f>
        <v>18.05792163543441</v>
      </c>
      <c r="AM21" s="61">
        <f aca="true" t="shared" si="68" ref="AM21:AM29">AJ21+AK21+AL21</f>
        <v>100</v>
      </c>
      <c r="AO21" s="23" t="s">
        <v>35</v>
      </c>
      <c r="AP21" s="16">
        <f aca="true" t="shared" si="69" ref="AP21:AY21">(AP5/AP13)*100</f>
        <v>20.33860298239713</v>
      </c>
      <c r="AQ21" s="16">
        <f t="shared" si="69"/>
        <v>17.915904936014627</v>
      </c>
      <c r="AR21" s="16">
        <f t="shared" si="69"/>
        <v>25.276182059213433</v>
      </c>
      <c r="AS21" s="16">
        <f t="shared" si="69"/>
        <v>33.47222222222222</v>
      </c>
      <c r="AT21" s="16">
        <f t="shared" si="69"/>
        <v>11.24031007751938</v>
      </c>
      <c r="AU21" s="16">
        <f t="shared" si="69"/>
        <v>22.64808362369338</v>
      </c>
      <c r="AV21" s="16">
        <f t="shared" si="69"/>
        <v>20</v>
      </c>
      <c r="AW21" s="16">
        <f t="shared" si="69"/>
        <v>14.7447602954403</v>
      </c>
      <c r="AX21" s="16">
        <f t="shared" si="69"/>
        <v>20.850938390488356</v>
      </c>
      <c r="AY21" s="60">
        <f t="shared" si="69"/>
        <v>18.443134880798205</v>
      </c>
      <c r="BA21" s="23" t="s">
        <v>35</v>
      </c>
      <c r="BB21" s="16">
        <f>(BB5/BB13)*100</f>
        <v>5.851959757818546</v>
      </c>
      <c r="BC21" s="16">
        <f>(BC5/BC13)*100</f>
        <v>11.279542479156618</v>
      </c>
      <c r="BD21" s="16">
        <f>(BD5/BD13)*100</f>
        <v>30.77840862338517</v>
      </c>
      <c r="BE21" s="16">
        <f>(BE5/BE13)*100</f>
        <v>48.68435126751524</v>
      </c>
      <c r="BF21" s="60">
        <f>(BF5/BF13)*100</f>
        <v>18.444630088061498</v>
      </c>
      <c r="BH21" s="23" t="s">
        <v>35</v>
      </c>
      <c r="BI21" s="16">
        <f aca="true" t="shared" si="70" ref="BI21:BQ21">(BI5/BI13)*100</f>
        <v>5.054589567327133</v>
      </c>
      <c r="BJ21" s="16">
        <f t="shared" si="70"/>
        <v>6.96986301369863</v>
      </c>
      <c r="BK21" s="16">
        <f t="shared" si="70"/>
        <v>9.360002930724988</v>
      </c>
      <c r="BL21" s="16">
        <f t="shared" si="70"/>
        <v>13.671368240911978</v>
      </c>
      <c r="BM21" s="16">
        <f t="shared" si="70"/>
        <v>20.482481812860605</v>
      </c>
      <c r="BN21" s="16">
        <f t="shared" si="70"/>
        <v>30.353531831810894</v>
      </c>
      <c r="BO21" s="16">
        <f t="shared" si="70"/>
        <v>35.55992141453831</v>
      </c>
      <c r="BP21" s="16">
        <f t="shared" si="70"/>
        <v>40.43271767810027</v>
      </c>
      <c r="BQ21" s="16">
        <f t="shared" si="70"/>
        <v>18.443134880798205</v>
      </c>
      <c r="BS21" s="23" t="s">
        <v>35</v>
      </c>
      <c r="BT21" s="16">
        <f aca="true" t="shared" si="71" ref="BT21:BY21">(BT5/BT13)*100</f>
        <v>7.984114376489278</v>
      </c>
      <c r="BU21" s="16">
        <f t="shared" si="71"/>
        <v>14.985198470148447</v>
      </c>
      <c r="BV21" s="16">
        <f t="shared" si="71"/>
        <v>25.342397280815753</v>
      </c>
      <c r="BW21" s="16">
        <f t="shared" si="71"/>
        <v>29.163526752072343</v>
      </c>
      <c r="BX21" s="16">
        <f t="shared" si="71"/>
        <v>33.89893028402803</v>
      </c>
      <c r="BY21" s="16">
        <f t="shared" si="71"/>
        <v>18.443134880798205</v>
      </c>
      <c r="CA21" s="137"/>
      <c r="CB21" s="316"/>
      <c r="CC21" s="316"/>
      <c r="CD21" s="316"/>
      <c r="CE21" s="316"/>
      <c r="CF21" s="316"/>
      <c r="CG21" s="316"/>
      <c r="CH21" s="316"/>
      <c r="CI21" s="318"/>
      <c r="CJ21" s="310"/>
      <c r="CL21" s="135"/>
      <c r="CM21" s="325" t="s">
        <v>177</v>
      </c>
      <c r="CN21" s="325" t="s">
        <v>178</v>
      </c>
      <c r="CO21" s="325" t="s">
        <v>179</v>
      </c>
      <c r="CP21" s="325" t="s">
        <v>180</v>
      </c>
      <c r="CQ21" s="325" t="s">
        <v>181</v>
      </c>
      <c r="CR21" s="325" t="s">
        <v>182</v>
      </c>
      <c r="CS21" s="325" t="s">
        <v>183</v>
      </c>
      <c r="CT21" s="325" t="s">
        <v>184</v>
      </c>
      <c r="CU21" s="325" t="s">
        <v>185</v>
      </c>
      <c r="CV21" s="325" t="s">
        <v>186</v>
      </c>
      <c r="CW21" s="334" t="s">
        <v>187</v>
      </c>
      <c r="CX21" s="331" t="s">
        <v>127</v>
      </c>
      <c r="CZ21" s="23" t="s">
        <v>35</v>
      </c>
      <c r="DA21" s="16">
        <f aca="true" t="shared" si="72" ref="DA21:DG21">(DA5/DA13)*100</f>
        <v>23.915831472949222</v>
      </c>
      <c r="DB21" s="16">
        <f t="shared" si="72"/>
        <v>17.300770036907096</v>
      </c>
      <c r="DC21" s="16">
        <f t="shared" si="72"/>
        <v>15.247871807711565</v>
      </c>
      <c r="DD21" s="16">
        <f t="shared" si="72"/>
        <v>14.041733547351527</v>
      </c>
      <c r="DE21" s="16">
        <f t="shared" si="72"/>
        <v>14.149139579349903</v>
      </c>
      <c r="DF21" s="16">
        <f t="shared" si="72"/>
        <v>11.173708920187792</v>
      </c>
      <c r="DG21" s="16">
        <f t="shared" si="72"/>
        <v>18.443134880798205</v>
      </c>
      <c r="DI21" s="138" t="s">
        <v>211</v>
      </c>
      <c r="DJ21" s="139">
        <v>1932</v>
      </c>
      <c r="DK21" s="139">
        <v>233</v>
      </c>
      <c r="DL21" s="139">
        <v>13</v>
      </c>
      <c r="DM21" s="139">
        <v>426</v>
      </c>
      <c r="DN21" s="139">
        <v>212</v>
      </c>
      <c r="DO21" s="139">
        <v>167</v>
      </c>
      <c r="DP21" s="139">
        <v>18</v>
      </c>
      <c r="DQ21" s="139">
        <v>44</v>
      </c>
      <c r="DR21" s="139">
        <v>2165</v>
      </c>
      <c r="DS21" s="139">
        <v>638</v>
      </c>
      <c r="DT21" s="139">
        <v>185</v>
      </c>
      <c r="DU21" s="140">
        <f t="shared" si="50"/>
        <v>3045</v>
      </c>
      <c r="DW21" s="23" t="s">
        <v>222</v>
      </c>
      <c r="DX21" s="16">
        <f>(DJ32/DJ38)*100</f>
        <v>5.268625088295176</v>
      </c>
      <c r="DY21" s="16">
        <f aca="true" t="shared" si="73" ref="DY21:EI21">(DK32/DK38)*100</f>
        <v>1.950404800996433</v>
      </c>
      <c r="DZ21" s="16">
        <f t="shared" si="73"/>
        <v>2.1454735740450026</v>
      </c>
      <c r="EA21" s="16">
        <f t="shared" si="73"/>
        <v>8.506446991404012</v>
      </c>
      <c r="EB21" s="16">
        <f t="shared" si="73"/>
        <v>6.31913150348218</v>
      </c>
      <c r="EC21" s="16">
        <f t="shared" si="73"/>
        <v>0.8143779837124403</v>
      </c>
      <c r="ED21" s="16">
        <f t="shared" si="73"/>
        <v>1.0717614165890028</v>
      </c>
      <c r="EE21" s="16">
        <f t="shared" si="73"/>
        <v>3.466076696165192</v>
      </c>
      <c r="EF21" s="16">
        <f t="shared" si="73"/>
        <v>3.2950010944050643</v>
      </c>
      <c r="EG21" s="16">
        <f t="shared" si="73"/>
        <v>7.7010107105144066</v>
      </c>
      <c r="EH21" s="16">
        <f t="shared" si="73"/>
        <v>0.8277464481932376</v>
      </c>
      <c r="EI21" s="16">
        <f t="shared" si="73"/>
        <v>3.3940517882185253</v>
      </c>
      <c r="EK21" s="23" t="s">
        <v>64</v>
      </c>
      <c r="EL21" s="3">
        <v>2172</v>
      </c>
      <c r="EM21" s="3">
        <v>4386</v>
      </c>
      <c r="EN21" s="3">
        <v>875</v>
      </c>
      <c r="EO21" s="3">
        <v>621</v>
      </c>
      <c r="EP21" s="3">
        <v>10721</v>
      </c>
      <c r="EQ21" s="3">
        <v>533</v>
      </c>
      <c r="ER21" s="3">
        <v>6558</v>
      </c>
      <c r="ES21" s="3">
        <v>1496</v>
      </c>
      <c r="ET21" s="3">
        <v>11254</v>
      </c>
      <c r="EU21" s="75">
        <f t="shared" si="54"/>
        <v>19308</v>
      </c>
      <c r="EW21" s="23" t="s">
        <v>75</v>
      </c>
      <c r="EX21" s="16">
        <f>(EL32/EL40)*100</f>
        <v>1.9695018074541906</v>
      </c>
      <c r="EY21" s="16">
        <f aca="true" t="shared" si="74" ref="EY21:FG21">(EM32/EM40)*100</f>
        <v>2.2343368155329375</v>
      </c>
      <c r="EZ21" s="16">
        <f t="shared" si="74"/>
        <v>2.268385864374403</v>
      </c>
      <c r="FA21" s="16">
        <f t="shared" si="74"/>
        <v>2.570667759115117</v>
      </c>
      <c r="FB21" s="16">
        <f t="shared" si="74"/>
        <v>3.1911362998136377</v>
      </c>
      <c r="FC21" s="16">
        <f t="shared" si="74"/>
        <v>4.026270702455739</v>
      </c>
      <c r="FD21" s="16">
        <f t="shared" si="74"/>
        <v>2.130366697116012</v>
      </c>
      <c r="FE21" s="16">
        <f t="shared" si="74"/>
        <v>2.3796952783225223</v>
      </c>
      <c r="FF21" s="16">
        <f t="shared" si="74"/>
        <v>3.2596723923792563</v>
      </c>
      <c r="FG21" s="16">
        <f t="shared" si="74"/>
        <v>2.5503283701041433</v>
      </c>
      <c r="FI21" s="63" t="s">
        <v>109</v>
      </c>
      <c r="FJ21" s="64">
        <f aca="true" t="shared" si="75" ref="FJ21:FR21">FJ7+FJ8+FJ9+FJ10+FJ11+FJ12+FJ13+FJ14+FJ16+FJ17+FJ19+FJ20</f>
        <v>24066</v>
      </c>
      <c r="FK21" s="64">
        <f t="shared" si="75"/>
        <v>37236</v>
      </c>
      <c r="FL21" s="64">
        <f t="shared" si="75"/>
        <v>16750</v>
      </c>
      <c r="FM21" s="64">
        <f t="shared" si="75"/>
        <v>9762</v>
      </c>
      <c r="FN21" s="64">
        <f t="shared" si="75"/>
        <v>39164</v>
      </c>
      <c r="FO21" s="64">
        <f t="shared" si="75"/>
        <v>3499</v>
      </c>
      <c r="FP21" s="64">
        <f t="shared" si="75"/>
        <v>61302</v>
      </c>
      <c r="FQ21" s="64">
        <f t="shared" si="75"/>
        <v>26512</v>
      </c>
      <c r="FR21" s="64">
        <f t="shared" si="75"/>
        <v>42663</v>
      </c>
      <c r="FS21" s="65">
        <f t="shared" si="21"/>
        <v>130477</v>
      </c>
      <c r="GS21" s="23" t="s">
        <v>249</v>
      </c>
      <c r="GT21" s="3">
        <v>176</v>
      </c>
      <c r="GU21" s="3">
        <v>149</v>
      </c>
      <c r="GV21" s="3">
        <v>991</v>
      </c>
      <c r="GW21" s="3">
        <v>361</v>
      </c>
      <c r="GX21" s="3">
        <v>480</v>
      </c>
      <c r="GY21" s="3">
        <v>53</v>
      </c>
      <c r="GZ21" s="3">
        <v>325</v>
      </c>
      <c r="HA21" s="3">
        <v>1352</v>
      </c>
      <c r="HB21" s="3">
        <v>533</v>
      </c>
      <c r="HC21" s="65">
        <f t="shared" si="22"/>
        <v>2210</v>
      </c>
    </row>
    <row r="22" spans="1:211" ht="15" customHeight="1">
      <c r="A22" s="23" t="s">
        <v>36</v>
      </c>
      <c r="B22" s="16">
        <f>(B6/B13)*100</f>
        <v>30.808699938074234</v>
      </c>
      <c r="C22" s="16">
        <f>(C6/C13)*100</f>
        <v>26.37319996550832</v>
      </c>
      <c r="D22" s="16">
        <f>(D6/D13)*100</f>
        <v>14.189387276458518</v>
      </c>
      <c r="E22" s="19">
        <f>(E6/E13)*100</f>
        <v>8.998085513720484</v>
      </c>
      <c r="F22" s="60">
        <f>(F6/F13)*100</f>
        <v>28.53563026369231</v>
      </c>
      <c r="K22" s="23" t="s">
        <v>35</v>
      </c>
      <c r="L22" s="119">
        <f>(L6/L14)*100</f>
        <v>17.035986527211488</v>
      </c>
      <c r="M22" s="119">
        <f aca="true" t="shared" si="76" ref="M22:U22">(M6/M14)*100</f>
        <v>15.420513340773054</v>
      </c>
      <c r="N22" s="119">
        <f t="shared" si="76"/>
        <v>14.246497538811056</v>
      </c>
      <c r="O22" s="119">
        <f t="shared" si="76"/>
        <v>16.706915477497255</v>
      </c>
      <c r="P22" s="119">
        <f t="shared" si="76"/>
        <v>14.342992527792967</v>
      </c>
      <c r="Q22" s="119">
        <f t="shared" si="76"/>
        <v>11.408096068177416</v>
      </c>
      <c r="R22" s="119">
        <f t="shared" si="76"/>
        <v>9.683328971473436</v>
      </c>
      <c r="S22" s="119">
        <f t="shared" si="76"/>
        <v>12.298054731289152</v>
      </c>
      <c r="T22" s="119">
        <f t="shared" si="76"/>
        <v>10.096346848655159</v>
      </c>
      <c r="U22" s="119">
        <f t="shared" si="76"/>
        <v>14.712048217057388</v>
      </c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112" t="s">
        <v>36</v>
      </c>
      <c r="AJ22" s="28">
        <f t="shared" si="65"/>
        <v>25.329645245320513</v>
      </c>
      <c r="AK22" s="28">
        <f t="shared" si="66"/>
        <v>57.448236968606494</v>
      </c>
      <c r="AL22" s="28">
        <f t="shared" si="67"/>
        <v>17.222117786072992</v>
      </c>
      <c r="AM22" s="61">
        <f t="shared" si="68"/>
        <v>100</v>
      </c>
      <c r="AO22" s="112" t="s">
        <v>36</v>
      </c>
      <c r="AP22" s="16">
        <f aca="true" t="shared" si="77" ref="AP22:AY22">(AP6/AP13)*100</f>
        <v>29.083978024442203</v>
      </c>
      <c r="AQ22" s="16">
        <f t="shared" si="77"/>
        <v>28.06215722120658</v>
      </c>
      <c r="AR22" s="16">
        <f t="shared" si="77"/>
        <v>28.634555899248788</v>
      </c>
      <c r="AS22" s="16">
        <f t="shared" si="77"/>
        <v>32.083333333333336</v>
      </c>
      <c r="AT22" s="16">
        <f t="shared" si="77"/>
        <v>15.683831672203766</v>
      </c>
      <c r="AU22" s="16">
        <f t="shared" si="77"/>
        <v>39.02439024390244</v>
      </c>
      <c r="AV22" s="16">
        <f t="shared" si="77"/>
        <v>21.45985401459854</v>
      </c>
      <c r="AW22" s="16">
        <f t="shared" si="77"/>
        <v>30.775939603717532</v>
      </c>
      <c r="AX22" s="16">
        <f t="shared" si="77"/>
        <v>25.695195047656483</v>
      </c>
      <c r="AY22" s="60">
        <f t="shared" si="77"/>
        <v>28.53563026369231</v>
      </c>
      <c r="BA22" s="112" t="s">
        <v>36</v>
      </c>
      <c r="BB22" s="16">
        <f>(BB6/BB13)*100</f>
        <v>23.412391314244093</v>
      </c>
      <c r="BC22" s="16">
        <f>(BC6/BC13)*100</f>
        <v>41.367509589104024</v>
      </c>
      <c r="BD22" s="16">
        <f>(BD6/BD13)*100</f>
        <v>30.140705998518886</v>
      </c>
      <c r="BE22" s="16">
        <f>(BE6/BE13)*100</f>
        <v>8.626591079259814</v>
      </c>
      <c r="BF22" s="60">
        <f>(BF6/BF13)*100</f>
        <v>28.538363083148756</v>
      </c>
      <c r="BH22" s="112" t="s">
        <v>36</v>
      </c>
      <c r="BI22" s="16">
        <f aca="true" t="shared" si="78" ref="BI22:BQ22">(BI6/BI13)*100</f>
        <v>8.087343307723414</v>
      </c>
      <c r="BJ22" s="16">
        <f t="shared" si="78"/>
        <v>20.843835616438355</v>
      </c>
      <c r="BK22" s="16">
        <f t="shared" si="78"/>
        <v>23.66560427885848</v>
      </c>
      <c r="BL22" s="16">
        <f t="shared" si="78"/>
        <v>27.07775538932899</v>
      </c>
      <c r="BM22" s="16">
        <f t="shared" si="78"/>
        <v>28.20888034116565</v>
      </c>
      <c r="BN22" s="16">
        <f t="shared" si="78"/>
        <v>33.763335890105296</v>
      </c>
      <c r="BO22" s="16">
        <f t="shared" si="78"/>
        <v>41.388343156516044</v>
      </c>
      <c r="BP22" s="16">
        <f t="shared" si="78"/>
        <v>43.440633245382585</v>
      </c>
      <c r="BQ22" s="16">
        <f t="shared" si="78"/>
        <v>28.53563026369231</v>
      </c>
      <c r="BS22" s="112" t="s">
        <v>36</v>
      </c>
      <c r="BT22" s="16">
        <f aca="true" t="shared" si="79" ref="BT22:BY22">(BT6/BT13)*100</f>
        <v>20.238284352660845</v>
      </c>
      <c r="BU22" s="16">
        <f t="shared" si="79"/>
        <v>28.1769268998898</v>
      </c>
      <c r="BV22" s="16">
        <f t="shared" si="79"/>
        <v>28.73804525309074</v>
      </c>
      <c r="BW22" s="16">
        <f t="shared" si="79"/>
        <v>36.959649242995134</v>
      </c>
      <c r="BX22" s="16">
        <f t="shared" si="79"/>
        <v>46.821591048813474</v>
      </c>
      <c r="BY22" s="16">
        <f t="shared" si="79"/>
        <v>28.53563026369231</v>
      </c>
      <c r="CA22" s="81"/>
      <c r="CB22" s="316"/>
      <c r="CC22" s="316"/>
      <c r="CD22" s="316"/>
      <c r="CE22" s="316"/>
      <c r="CF22" s="316"/>
      <c r="CG22" s="316"/>
      <c r="CH22" s="316"/>
      <c r="CI22" s="318"/>
      <c r="CJ22" s="294"/>
      <c r="CL22" s="137"/>
      <c r="CM22" s="326"/>
      <c r="CN22" s="326"/>
      <c r="CO22" s="326"/>
      <c r="CP22" s="326"/>
      <c r="CQ22" s="326"/>
      <c r="CR22" s="326"/>
      <c r="CS22" s="326"/>
      <c r="CT22" s="326"/>
      <c r="CU22" s="326"/>
      <c r="CV22" s="326"/>
      <c r="CW22" s="335"/>
      <c r="CX22" s="332"/>
      <c r="CZ22" s="112" t="s">
        <v>36</v>
      </c>
      <c r="DA22" s="16">
        <f aca="true" t="shared" si="80" ref="DA22:DG22">(DA6/DA13)*100</f>
        <v>26.112668028309503</v>
      </c>
      <c r="DB22" s="16">
        <f t="shared" si="80"/>
        <v>28.140520344466214</v>
      </c>
      <c r="DC22" s="16">
        <f t="shared" si="80"/>
        <v>29.308963445167752</v>
      </c>
      <c r="DD22" s="16">
        <f t="shared" si="80"/>
        <v>34.83788121990369</v>
      </c>
      <c r="DE22" s="16">
        <f t="shared" si="80"/>
        <v>32.800278115765686</v>
      </c>
      <c r="DF22" s="16">
        <f t="shared" si="80"/>
        <v>22.660406885759</v>
      </c>
      <c r="DG22" s="16">
        <f t="shared" si="80"/>
        <v>28.53563026369231</v>
      </c>
      <c r="DI22" s="138" t="s">
        <v>212</v>
      </c>
      <c r="DJ22" s="139">
        <v>6473</v>
      </c>
      <c r="DK22" s="139">
        <v>14135</v>
      </c>
      <c r="DL22" s="139">
        <v>331</v>
      </c>
      <c r="DM22" s="139">
        <v>2326</v>
      </c>
      <c r="DN22" s="139">
        <v>1268</v>
      </c>
      <c r="DO22" s="139">
        <v>7066</v>
      </c>
      <c r="DP22" s="139">
        <v>381</v>
      </c>
      <c r="DQ22" s="139">
        <v>235</v>
      </c>
      <c r="DR22" s="139">
        <v>20608</v>
      </c>
      <c r="DS22" s="139">
        <v>3594</v>
      </c>
      <c r="DT22" s="139">
        <v>7447</v>
      </c>
      <c r="DU22" s="140">
        <f t="shared" si="50"/>
        <v>32215</v>
      </c>
      <c r="DW22" s="24" t="s">
        <v>223</v>
      </c>
      <c r="DX22" s="27">
        <f>(DJ33/DJ38)*100</f>
        <v>11.397349067187434</v>
      </c>
      <c r="DY22" s="27">
        <f aca="true" t="shared" si="81" ref="DY22:EI22">(DK33/DK38)*100</f>
        <v>12.449753722470701</v>
      </c>
      <c r="DZ22" s="27">
        <f t="shared" si="81"/>
        <v>14.599686028257459</v>
      </c>
      <c r="EA22" s="27">
        <f t="shared" si="81"/>
        <v>8.703438395415473</v>
      </c>
      <c r="EB22" s="27">
        <f t="shared" si="81"/>
        <v>7.906595657517411</v>
      </c>
      <c r="EC22" s="27">
        <f t="shared" si="81"/>
        <v>37.647749610681366</v>
      </c>
      <c r="ED22" s="27">
        <f t="shared" si="81"/>
        <v>34.15657036346691</v>
      </c>
      <c r="EE22" s="27">
        <f t="shared" si="81"/>
        <v>17.772861356932154</v>
      </c>
      <c r="EF22" s="27">
        <f t="shared" si="81"/>
        <v>12.023302409374843</v>
      </c>
      <c r="EG22" s="27">
        <f t="shared" si="81"/>
        <v>8.410016593754714</v>
      </c>
      <c r="EH22" s="27">
        <f t="shared" si="81"/>
        <v>37.466418181378124</v>
      </c>
      <c r="EI22" s="27">
        <f t="shared" si="81"/>
        <v>19.442422198891897</v>
      </c>
      <c r="EK22" s="24" t="s">
        <v>65</v>
      </c>
      <c r="EL22" s="25">
        <v>456</v>
      </c>
      <c r="EM22" s="25">
        <v>890</v>
      </c>
      <c r="EN22" s="25">
        <v>834</v>
      </c>
      <c r="EO22" s="25">
        <v>480</v>
      </c>
      <c r="EP22" s="25">
        <v>1373</v>
      </c>
      <c r="EQ22" s="25">
        <v>125</v>
      </c>
      <c r="ER22" s="25">
        <v>1346</v>
      </c>
      <c r="ES22" s="25">
        <v>1314</v>
      </c>
      <c r="ET22" s="25">
        <v>1498</v>
      </c>
      <c r="EU22" s="76">
        <f t="shared" si="54"/>
        <v>4158</v>
      </c>
      <c r="EW22" s="24" t="s">
        <v>76</v>
      </c>
      <c r="EX22" s="27">
        <f>(EL33/EL40)*100</f>
        <v>5.966676361823244</v>
      </c>
      <c r="EY22" s="27">
        <f aca="true" t="shared" si="82" ref="EY22:FG22">(EM33/EM40)*100</f>
        <v>5.376372962376131</v>
      </c>
      <c r="EZ22" s="27">
        <f t="shared" si="82"/>
        <v>28.026504297994272</v>
      </c>
      <c r="FA22" s="27">
        <f t="shared" si="82"/>
        <v>26.659156083572306</v>
      </c>
      <c r="FB22" s="27">
        <f t="shared" si="82"/>
        <v>5.192616987056751</v>
      </c>
      <c r="FC22" s="27">
        <f t="shared" si="82"/>
        <v>8.138206739006282</v>
      </c>
      <c r="FD22" s="27">
        <f t="shared" si="82"/>
        <v>5.608116925486102</v>
      </c>
      <c r="FE22" s="27">
        <f t="shared" si="82"/>
        <v>27.523004978126416</v>
      </c>
      <c r="FF22" s="27">
        <f t="shared" si="82"/>
        <v>5.434349588732922</v>
      </c>
      <c r="FG22" s="27">
        <f t="shared" si="82"/>
        <v>10.004368050393508</v>
      </c>
      <c r="FI22" s="113" t="s">
        <v>270</v>
      </c>
      <c r="FJ22" s="142"/>
      <c r="FK22" s="95"/>
      <c r="FL22" s="95"/>
      <c r="FM22" s="95"/>
      <c r="FN22" s="95"/>
      <c r="FO22" s="95"/>
      <c r="FP22" s="95"/>
      <c r="FQ22" s="95"/>
      <c r="FR22" s="95"/>
      <c r="FS22" s="99" t="s">
        <v>0</v>
      </c>
      <c r="GS22" s="23" t="s">
        <v>250</v>
      </c>
      <c r="GT22" s="3">
        <v>256</v>
      </c>
      <c r="GU22" s="3">
        <v>205</v>
      </c>
      <c r="GV22" s="3">
        <v>1937</v>
      </c>
      <c r="GW22" s="3">
        <v>1126</v>
      </c>
      <c r="GX22" s="3">
        <v>469</v>
      </c>
      <c r="GY22" s="3">
        <v>95</v>
      </c>
      <c r="GZ22" s="3">
        <v>461</v>
      </c>
      <c r="HA22" s="3">
        <v>3063</v>
      </c>
      <c r="HB22" s="3">
        <v>564</v>
      </c>
      <c r="HC22" s="65">
        <f t="shared" si="22"/>
        <v>4088</v>
      </c>
    </row>
    <row r="23" spans="1:211" ht="15">
      <c r="A23" s="24" t="s">
        <v>37</v>
      </c>
      <c r="B23" s="27">
        <f>(B7/B13)*100</f>
        <v>20.07026678630556</v>
      </c>
      <c r="C23" s="27">
        <f>(C7/C13)*100</f>
        <v>18.9790463050789</v>
      </c>
      <c r="D23" s="27">
        <f>(D7/D13)*100</f>
        <v>37.5842861330988</v>
      </c>
      <c r="E23" s="36">
        <f>(E7/E13)*100</f>
        <v>35.03509891512444</v>
      </c>
      <c r="F23" s="59">
        <f>(F7/F13)*100</f>
        <v>20.319863900745634</v>
      </c>
      <c r="K23" s="112" t="s">
        <v>36</v>
      </c>
      <c r="L23" s="16">
        <f>(L7/L14)*100</f>
        <v>46.77066713939609</v>
      </c>
      <c r="M23" s="16">
        <f aca="true" t="shared" si="83" ref="M23:U23">(M7/M14)*100</f>
        <v>40.864360353048596</v>
      </c>
      <c r="N23" s="16">
        <f t="shared" si="83"/>
        <v>37.552063612268086</v>
      </c>
      <c r="O23" s="16">
        <f t="shared" si="83"/>
        <v>29.484083424807906</v>
      </c>
      <c r="P23" s="16">
        <f t="shared" si="83"/>
        <v>24.093311463459084</v>
      </c>
      <c r="Q23" s="16">
        <f t="shared" si="83"/>
        <v>19.426689908967653</v>
      </c>
      <c r="R23" s="16">
        <f t="shared" si="83"/>
        <v>17.874901858152317</v>
      </c>
      <c r="S23" s="16">
        <f t="shared" si="83"/>
        <v>18.76030333003627</v>
      </c>
      <c r="T23" s="16">
        <f t="shared" si="83"/>
        <v>13.127258129265353</v>
      </c>
      <c r="U23" s="16">
        <f t="shared" si="83"/>
        <v>35.12467495817291</v>
      </c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24" t="s">
        <v>37</v>
      </c>
      <c r="AJ23" s="27">
        <f t="shared" si="65"/>
        <v>67.36687283149796</v>
      </c>
      <c r="AK23" s="27">
        <f t="shared" si="66"/>
        <v>28.48091718207875</v>
      </c>
      <c r="AL23" s="27">
        <f t="shared" si="67"/>
        <v>4.1522099864232915</v>
      </c>
      <c r="AM23" s="59">
        <f t="shared" si="68"/>
        <v>100</v>
      </c>
      <c r="AO23" s="24" t="s">
        <v>37</v>
      </c>
      <c r="AP23" s="27">
        <f aca="true" t="shared" si="84" ref="AP23:AY23">(AP7/AP13)*100</f>
        <v>22.059647942594463</v>
      </c>
      <c r="AQ23" s="27">
        <f t="shared" si="84"/>
        <v>17.09323583180987</v>
      </c>
      <c r="AR23" s="27">
        <f t="shared" si="84"/>
        <v>14.140521431727796</v>
      </c>
      <c r="AS23" s="27">
        <f t="shared" si="84"/>
        <v>8.472222222222223</v>
      </c>
      <c r="AT23" s="27">
        <f t="shared" si="84"/>
        <v>30.537098560354377</v>
      </c>
      <c r="AU23" s="27">
        <f t="shared" si="84"/>
        <v>12.543554006968641</v>
      </c>
      <c r="AV23" s="27">
        <f t="shared" si="84"/>
        <v>26.56934306569343</v>
      </c>
      <c r="AW23" s="27">
        <f t="shared" si="84"/>
        <v>14.518546782589736</v>
      </c>
      <c r="AX23" s="27">
        <f t="shared" si="84"/>
        <v>24.142674658543775</v>
      </c>
      <c r="AY23" s="59">
        <f t="shared" si="84"/>
        <v>20.319863900745634</v>
      </c>
      <c r="BA23" s="24" t="s">
        <v>37</v>
      </c>
      <c r="BB23" s="27">
        <f>(BB7/BB13)*100</f>
        <v>11.699367232667182</v>
      </c>
      <c r="BC23" s="27">
        <f>(BC7/BC13)*100</f>
        <v>19.683502147499944</v>
      </c>
      <c r="BD23" s="27">
        <f>(BD7/BD13)*100</f>
        <v>27.05916234674566</v>
      </c>
      <c r="BE23" s="27">
        <f>(BE7/BE13)*100</f>
        <v>33.292330730559414</v>
      </c>
      <c r="BF23" s="59">
        <f>(BF7/BF13)*100</f>
        <v>20.319289989806634</v>
      </c>
      <c r="BH23" s="24" t="s">
        <v>37</v>
      </c>
      <c r="BI23" s="27">
        <f aca="true" t="shared" si="85" ref="BI23:BQ23">(BI7/BI13)*100</f>
        <v>38.45531742822483</v>
      </c>
      <c r="BJ23" s="27">
        <f t="shared" si="85"/>
        <v>25.578082191780823</v>
      </c>
      <c r="BK23" s="27">
        <f t="shared" si="85"/>
        <v>27.852877605597687</v>
      </c>
      <c r="BL23" s="27">
        <f t="shared" si="85"/>
        <v>23.14444229760689</v>
      </c>
      <c r="BM23" s="27">
        <f t="shared" si="85"/>
        <v>21.042729325194415</v>
      </c>
      <c r="BN23" s="27">
        <f t="shared" si="85"/>
        <v>10.578062896590195</v>
      </c>
      <c r="BO23" s="27">
        <f t="shared" si="85"/>
        <v>4.466273739358219</v>
      </c>
      <c r="BP23" s="27">
        <f t="shared" si="85"/>
        <v>3.715039577836412</v>
      </c>
      <c r="BQ23" s="27">
        <f t="shared" si="85"/>
        <v>20.319863900745634</v>
      </c>
      <c r="BS23" s="24" t="s">
        <v>37</v>
      </c>
      <c r="BT23" s="27">
        <f aca="true" t="shared" si="86" ref="BT23:BY23">(BT7/BT13)*100</f>
        <v>31.904686258935662</v>
      </c>
      <c r="BU23" s="27">
        <f t="shared" si="86"/>
        <v>20.465005726139285</v>
      </c>
      <c r="BV23" s="27">
        <f t="shared" si="86"/>
        <v>18.887667033223366</v>
      </c>
      <c r="BW23" s="27">
        <f t="shared" si="86"/>
        <v>7.700212372405289</v>
      </c>
      <c r="BX23" s="27">
        <f t="shared" si="86"/>
        <v>2.5943686216648225</v>
      </c>
      <c r="BY23" s="27">
        <f t="shared" si="86"/>
        <v>20.319863900745634</v>
      </c>
      <c r="CA23" s="136" t="s">
        <v>34</v>
      </c>
      <c r="CB23" s="27">
        <f>(CB6/CB15)*100</f>
        <v>61.38274680784802</v>
      </c>
      <c r="CC23" s="27">
        <f aca="true" t="shared" si="87" ref="CC23:CJ23">(CC6/CC15)*100</f>
        <v>66.35764318088174</v>
      </c>
      <c r="CD23" s="27">
        <f t="shared" si="87"/>
        <v>70.68484563548033</v>
      </c>
      <c r="CE23" s="27">
        <f t="shared" si="87"/>
        <v>34.612236367752836</v>
      </c>
      <c r="CF23" s="27">
        <f t="shared" si="87"/>
        <v>38.37345174106099</v>
      </c>
      <c r="CG23" s="27">
        <f t="shared" si="87"/>
        <v>23.796583850931675</v>
      </c>
      <c r="CH23" s="27">
        <f t="shared" si="87"/>
        <v>69.08129573442798</v>
      </c>
      <c r="CI23" s="27">
        <f t="shared" si="87"/>
        <v>35.414210507884995</v>
      </c>
      <c r="CJ23" s="27">
        <f t="shared" si="87"/>
        <v>46.97876514449051</v>
      </c>
      <c r="CL23" s="137"/>
      <c r="CM23" s="326"/>
      <c r="CN23" s="326"/>
      <c r="CO23" s="326"/>
      <c r="CP23" s="326"/>
      <c r="CQ23" s="326"/>
      <c r="CR23" s="326"/>
      <c r="CS23" s="326"/>
      <c r="CT23" s="326"/>
      <c r="CU23" s="326"/>
      <c r="CV23" s="326"/>
      <c r="CW23" s="335"/>
      <c r="CX23" s="332"/>
      <c r="CZ23" s="24" t="s">
        <v>37</v>
      </c>
      <c r="DA23" s="27">
        <f aca="true" t="shared" si="88" ref="DA23:DG23">(DA7/DA13)*100</f>
        <v>27.972260485441502</v>
      </c>
      <c r="DB23" s="27">
        <f t="shared" si="88"/>
        <v>15.04078006105618</v>
      </c>
      <c r="DC23" s="27">
        <f t="shared" si="88"/>
        <v>17.29594391587381</v>
      </c>
      <c r="DD23" s="27">
        <f t="shared" si="88"/>
        <v>16.37881219903692</v>
      </c>
      <c r="DE23" s="27">
        <f t="shared" si="88"/>
        <v>21.432296193290455</v>
      </c>
      <c r="DF23" s="27">
        <f t="shared" si="88"/>
        <v>28.106416275430362</v>
      </c>
      <c r="DG23" s="27">
        <f t="shared" si="88"/>
        <v>20.319863900745634</v>
      </c>
      <c r="DI23" s="23" t="s">
        <v>213</v>
      </c>
      <c r="DJ23" s="3">
        <v>2444</v>
      </c>
      <c r="DK23" s="3">
        <v>4684</v>
      </c>
      <c r="DL23" s="3">
        <v>169</v>
      </c>
      <c r="DM23" s="3">
        <v>485</v>
      </c>
      <c r="DN23" s="3">
        <v>402</v>
      </c>
      <c r="DO23" s="3">
        <v>3078</v>
      </c>
      <c r="DP23" s="3">
        <v>174</v>
      </c>
      <c r="DQ23" s="3">
        <v>82</v>
      </c>
      <c r="DR23" s="3">
        <v>7128</v>
      </c>
      <c r="DS23" s="3">
        <v>887</v>
      </c>
      <c r="DT23" s="3">
        <v>3252</v>
      </c>
      <c r="DU23" s="64">
        <f t="shared" si="50"/>
        <v>11518</v>
      </c>
      <c r="DW23" s="23" t="s">
        <v>224</v>
      </c>
      <c r="DX23" s="16">
        <f>(DJ34/DJ38)*100</f>
        <v>2.5429010678522457</v>
      </c>
      <c r="DY23" s="16">
        <f aca="true" t="shared" si="89" ref="DY23:EI23">(DK34/DK38)*100</f>
        <v>3.0119458755590784</v>
      </c>
      <c r="DZ23" s="16">
        <f t="shared" si="89"/>
        <v>1.674515960230246</v>
      </c>
      <c r="EA23" s="16">
        <f t="shared" si="89"/>
        <v>4.584527220630372</v>
      </c>
      <c r="EB23" s="16">
        <f t="shared" si="89"/>
        <v>3.11347808275297</v>
      </c>
      <c r="EC23" s="16">
        <f t="shared" si="89"/>
        <v>2.4890863138546373</v>
      </c>
      <c r="ED23" s="16">
        <f t="shared" si="89"/>
        <v>2.1435228331780056</v>
      </c>
      <c r="EE23" s="16">
        <f t="shared" si="89"/>
        <v>3.392330383480826</v>
      </c>
      <c r="EF23" s="16">
        <f t="shared" si="89"/>
        <v>2.821881366491001</v>
      </c>
      <c r="EG23" s="16">
        <f t="shared" si="89"/>
        <v>4.042842057625585</v>
      </c>
      <c r="EH23" s="16">
        <f t="shared" si="89"/>
        <v>2.471137788319578</v>
      </c>
      <c r="EI23" s="16">
        <f t="shared" si="89"/>
        <v>2.948050853302476</v>
      </c>
      <c r="EK23" s="23" t="s">
        <v>66</v>
      </c>
      <c r="EL23" s="3">
        <v>93</v>
      </c>
      <c r="EM23" s="3">
        <v>173</v>
      </c>
      <c r="EN23" s="3">
        <v>426</v>
      </c>
      <c r="EO23" s="3">
        <v>239</v>
      </c>
      <c r="EP23" s="3">
        <v>277</v>
      </c>
      <c r="EQ23" s="3">
        <v>24</v>
      </c>
      <c r="ER23" s="3">
        <v>266</v>
      </c>
      <c r="ES23" s="3">
        <v>665</v>
      </c>
      <c r="ET23" s="3">
        <v>301</v>
      </c>
      <c r="EU23" s="75">
        <f t="shared" si="54"/>
        <v>1232</v>
      </c>
      <c r="EW23" s="23" t="s">
        <v>77</v>
      </c>
      <c r="EX23" s="16">
        <f>(EL34/EL40)*100</f>
        <v>1.4334981509951386</v>
      </c>
      <c r="EY23" s="16">
        <f aca="true" t="shared" si="90" ref="EY23:FG23">(EM34/EM40)*100</f>
        <v>2.00606923221527</v>
      </c>
      <c r="EZ23" s="16">
        <f t="shared" si="90"/>
        <v>12.171680993314231</v>
      </c>
      <c r="FA23" s="16">
        <f t="shared" si="90"/>
        <v>11.20442441622286</v>
      </c>
      <c r="FB23" s="16">
        <f t="shared" si="90"/>
        <v>2.8541523065533174</v>
      </c>
      <c r="FC23" s="16">
        <f t="shared" si="90"/>
        <v>4.483152484294689</v>
      </c>
      <c r="FD23" s="16">
        <f t="shared" si="90"/>
        <v>1.7812867023358998</v>
      </c>
      <c r="FE23" s="16">
        <f t="shared" si="90"/>
        <v>11.815507618041938</v>
      </c>
      <c r="FF23" s="16">
        <f t="shared" si="90"/>
        <v>2.9878377428350475</v>
      </c>
      <c r="FG23" s="16">
        <f t="shared" si="90"/>
        <v>4.214785467419708</v>
      </c>
      <c r="FI23" s="95"/>
      <c r="FJ23" s="142"/>
      <c r="FK23" s="95"/>
      <c r="FL23" s="142"/>
      <c r="FM23" s="95"/>
      <c r="FN23" s="95"/>
      <c r="FO23" s="95"/>
      <c r="FP23" s="95"/>
      <c r="FQ23" s="95"/>
      <c r="FR23" s="95"/>
      <c r="FS23" s="99" t="s">
        <v>7</v>
      </c>
      <c r="GS23" s="23" t="s">
        <v>251</v>
      </c>
      <c r="GT23" s="3">
        <v>348</v>
      </c>
      <c r="GU23" s="3">
        <v>238</v>
      </c>
      <c r="GV23" s="3">
        <v>727</v>
      </c>
      <c r="GW23" s="3">
        <v>354</v>
      </c>
      <c r="GX23" s="3">
        <v>471</v>
      </c>
      <c r="GY23" s="3">
        <v>67</v>
      </c>
      <c r="GZ23" s="3">
        <v>586</v>
      </c>
      <c r="HA23" s="3">
        <v>1081</v>
      </c>
      <c r="HB23" s="3">
        <v>538</v>
      </c>
      <c r="HC23" s="65">
        <f t="shared" si="22"/>
        <v>2205</v>
      </c>
    </row>
    <row r="24" spans="1:211" ht="15">
      <c r="A24" s="23" t="s">
        <v>38</v>
      </c>
      <c r="B24" s="16">
        <f>(B8/B13)*100</f>
        <v>12.230970465201512</v>
      </c>
      <c r="C24" s="16">
        <f>(C8/C13)*100</f>
        <v>12.341553850133655</v>
      </c>
      <c r="D24" s="16">
        <f>(D8/D13)*100</f>
        <v>27.70448548812665</v>
      </c>
      <c r="E24" s="19">
        <f>(E8/E13)*100</f>
        <v>25.78174856413529</v>
      </c>
      <c r="F24" s="60">
        <f>(F8/F13)*100</f>
        <v>12.837470209129991</v>
      </c>
      <c r="K24" s="24" t="s">
        <v>37</v>
      </c>
      <c r="L24" s="27">
        <f>(L8/L14)*100</f>
        <v>4.6741121550552505</v>
      </c>
      <c r="M24" s="27">
        <f aca="true" t="shared" si="91" ref="M24:U24">(M8/M14)*100</f>
        <v>5.464813499712556</v>
      </c>
      <c r="N24" s="27">
        <f t="shared" si="91"/>
        <v>5.977849299507762</v>
      </c>
      <c r="O24" s="27">
        <f t="shared" si="91"/>
        <v>16.90450054884742</v>
      </c>
      <c r="P24" s="27">
        <f t="shared" si="91"/>
        <v>20.35720794605431</v>
      </c>
      <c r="Q24" s="27">
        <f t="shared" si="91"/>
        <v>37.26515591710246</v>
      </c>
      <c r="R24" s="27">
        <f t="shared" si="91"/>
        <v>28.81444647997906</v>
      </c>
      <c r="S24" s="27">
        <f t="shared" si="91"/>
        <v>33.23442136498516</v>
      </c>
      <c r="T24" s="27">
        <f t="shared" si="91"/>
        <v>36.69209152950622</v>
      </c>
      <c r="U24" s="27">
        <f t="shared" si="91"/>
        <v>12.2840613598339</v>
      </c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23" t="s">
        <v>38</v>
      </c>
      <c r="AJ24" s="28">
        <f t="shared" si="65"/>
        <v>68.20678127984718</v>
      </c>
      <c r="AK24" s="28">
        <f t="shared" si="66"/>
        <v>28.05635148042025</v>
      </c>
      <c r="AL24" s="28">
        <f t="shared" si="67"/>
        <v>3.736867239732569</v>
      </c>
      <c r="AM24" s="61">
        <f t="shared" si="68"/>
        <v>100</v>
      </c>
      <c r="AO24" s="23" t="s">
        <v>38</v>
      </c>
      <c r="AP24" s="16">
        <f aca="true" t="shared" si="92" ref="AP24:AY24">(AP8/AP13)*100</f>
        <v>13.91972194192174</v>
      </c>
      <c r="AQ24" s="16">
        <f t="shared" si="92"/>
        <v>10.968921389396709</v>
      </c>
      <c r="AR24" s="16">
        <f t="shared" si="92"/>
        <v>7.423773751657093</v>
      </c>
      <c r="AS24" s="16">
        <f t="shared" si="92"/>
        <v>4.305555555555555</v>
      </c>
      <c r="AT24" s="16">
        <f t="shared" si="92"/>
        <v>22.328349944629014</v>
      </c>
      <c r="AU24" s="16">
        <f t="shared" si="92"/>
        <v>7.665505226480835</v>
      </c>
      <c r="AV24" s="16">
        <f t="shared" si="92"/>
        <v>14.452554744525548</v>
      </c>
      <c r="AW24" s="16">
        <f t="shared" si="92"/>
        <v>8.81142514513096</v>
      </c>
      <c r="AX24" s="16">
        <f t="shared" si="92"/>
        <v>15.073204284170188</v>
      </c>
      <c r="AY24" s="60">
        <f t="shared" si="92"/>
        <v>12.837470209129991</v>
      </c>
      <c r="BA24" s="23" t="s">
        <v>38</v>
      </c>
      <c r="BB24" s="16">
        <f>(BB8/BB13)*100</f>
        <v>7.263167478490463</v>
      </c>
      <c r="BC24" s="16">
        <f>(BC8/BC13)*100</f>
        <v>12.411860630698914</v>
      </c>
      <c r="BD24" s="16">
        <f>(BD8/BD13)*100</f>
        <v>16.29227351271291</v>
      </c>
      <c r="BE24" s="16">
        <f>(BE8/BE13)*100</f>
        <v>22.435554604770562</v>
      </c>
      <c r="BF24" s="60">
        <f>(BF8/BF13)*100</f>
        <v>12.837511592081363</v>
      </c>
      <c r="BH24" s="23" t="s">
        <v>38</v>
      </c>
      <c r="BI24" s="16">
        <f aca="true" t="shared" si="93" ref="BI24:BQ24">(BI8/BI13)*100</f>
        <v>20.056611403154065</v>
      </c>
      <c r="BJ24" s="16">
        <f t="shared" si="93"/>
        <v>13.884931506849316</v>
      </c>
      <c r="BK24" s="16">
        <f t="shared" si="93"/>
        <v>15.433930468549658</v>
      </c>
      <c r="BL24" s="16">
        <f t="shared" si="93"/>
        <v>16.108642247922937</v>
      </c>
      <c r="BM24" s="16">
        <f t="shared" si="93"/>
        <v>14.499540095325697</v>
      </c>
      <c r="BN24" s="16">
        <f t="shared" si="93"/>
        <v>7.405341329056552</v>
      </c>
      <c r="BO24" s="16">
        <f t="shared" si="93"/>
        <v>2.5147347740667976</v>
      </c>
      <c r="BP24" s="16">
        <f t="shared" si="93"/>
        <v>2.300791556728232</v>
      </c>
      <c r="BQ24" s="16">
        <f t="shared" si="93"/>
        <v>12.837470209129991</v>
      </c>
      <c r="BS24" s="23" t="s">
        <v>38</v>
      </c>
      <c r="BT24" s="16">
        <f aca="true" t="shared" si="94" ref="BT24:BY24">(BT8/BT13)*100</f>
        <v>17.099285146942016</v>
      </c>
      <c r="BU24" s="16">
        <f t="shared" si="94"/>
        <v>14.107910715443289</v>
      </c>
      <c r="BV24" s="16">
        <f t="shared" si="94"/>
        <v>13.21936752307641</v>
      </c>
      <c r="BW24" s="16">
        <f t="shared" si="94"/>
        <v>5.179146399945194</v>
      </c>
      <c r="BX24" s="16">
        <f t="shared" si="94"/>
        <v>1.4508791343907539</v>
      </c>
      <c r="BY24" s="16">
        <f t="shared" si="94"/>
        <v>12.837470209129991</v>
      </c>
      <c r="CA24" s="23" t="s">
        <v>35</v>
      </c>
      <c r="CB24" s="16">
        <f>(CB7/CB15)*100</f>
        <v>35.59638741824976</v>
      </c>
      <c r="CC24" s="16">
        <f aca="true" t="shared" si="95" ref="CC24:CJ24">(CC7/CC15)*100</f>
        <v>33.52904820766378</v>
      </c>
      <c r="CD24" s="16">
        <f t="shared" si="95"/>
        <v>31.283497884344147</v>
      </c>
      <c r="CE24" s="16">
        <f t="shared" si="95"/>
        <v>12.015186610703774</v>
      </c>
      <c r="CF24" s="16">
        <f t="shared" si="95"/>
        <v>9.932227155877541</v>
      </c>
      <c r="CG24" s="16">
        <f t="shared" si="95"/>
        <v>9.277950310559007</v>
      </c>
      <c r="CH24" s="16">
        <f t="shared" si="95"/>
        <v>32.07879707299661</v>
      </c>
      <c r="CI24" s="16">
        <f t="shared" si="95"/>
        <v>11.308641398872405</v>
      </c>
      <c r="CJ24" s="16">
        <f t="shared" si="95"/>
        <v>18.443134880798205</v>
      </c>
      <c r="CL24" s="81"/>
      <c r="CM24" s="326"/>
      <c r="CN24" s="326"/>
      <c r="CO24" s="326"/>
      <c r="CP24" s="326"/>
      <c r="CQ24" s="326"/>
      <c r="CR24" s="326"/>
      <c r="CS24" s="326"/>
      <c r="CT24" s="326"/>
      <c r="CU24" s="326"/>
      <c r="CV24" s="326"/>
      <c r="CW24" s="335"/>
      <c r="CX24" s="333"/>
      <c r="CZ24" s="23" t="s">
        <v>38</v>
      </c>
      <c r="DA24" s="16">
        <f aca="true" t="shared" si="96" ref="DA24:DG24">(DA8/DA13)*100</f>
        <v>15.969220538640574</v>
      </c>
      <c r="DB24" s="16">
        <f t="shared" si="96"/>
        <v>9.764432496468766</v>
      </c>
      <c r="DC24" s="16">
        <f t="shared" si="96"/>
        <v>12.113169754631947</v>
      </c>
      <c r="DD24" s="16">
        <f t="shared" si="96"/>
        <v>11.33868378812199</v>
      </c>
      <c r="DE24" s="16">
        <f t="shared" si="96"/>
        <v>15.504953937076307</v>
      </c>
      <c r="DF24" s="16">
        <f t="shared" si="96"/>
        <v>20.81377151799687</v>
      </c>
      <c r="DG24" s="16">
        <f t="shared" si="96"/>
        <v>12.837470209129991</v>
      </c>
      <c r="DI24" s="23" t="s">
        <v>214</v>
      </c>
      <c r="DJ24" s="3">
        <v>2447</v>
      </c>
      <c r="DK24" s="3">
        <v>8486</v>
      </c>
      <c r="DL24" s="3">
        <v>143</v>
      </c>
      <c r="DM24" s="3">
        <v>1400</v>
      </c>
      <c r="DN24" s="3">
        <v>615</v>
      </c>
      <c r="DO24" s="3">
        <v>3762</v>
      </c>
      <c r="DP24" s="3">
        <v>192</v>
      </c>
      <c r="DQ24" s="3">
        <v>121</v>
      </c>
      <c r="DR24" s="3">
        <v>10933</v>
      </c>
      <c r="DS24" s="3">
        <v>2015</v>
      </c>
      <c r="DT24" s="3">
        <v>3954</v>
      </c>
      <c r="DU24" s="64">
        <f t="shared" si="50"/>
        <v>17166</v>
      </c>
      <c r="DW24" s="23" t="s">
        <v>225</v>
      </c>
      <c r="DX24" s="16">
        <f>(DJ35/DJ38)*100</f>
        <v>0.10803174471267711</v>
      </c>
      <c r="DY24" s="16">
        <f aca="true" t="shared" si="97" ref="DY24:EI24">(DK35/DK38)*100</f>
        <v>0.06227707637434185</v>
      </c>
      <c r="DZ24" s="16">
        <f t="shared" si="97"/>
        <v>0.20931449502878074</v>
      </c>
      <c r="EA24" s="16">
        <f t="shared" si="97"/>
        <v>0.04775549188156638</v>
      </c>
      <c r="EB24" s="16">
        <f t="shared" si="97"/>
        <v>0.19459238017206062</v>
      </c>
      <c r="EC24" s="16">
        <f t="shared" si="97"/>
        <v>2.134231957315361</v>
      </c>
      <c r="ED24" s="16">
        <f t="shared" si="97"/>
        <v>1.8173345759552657</v>
      </c>
      <c r="EE24" s="16">
        <f t="shared" si="97"/>
        <v>0.8112094395280236</v>
      </c>
      <c r="EF24" s="16">
        <f t="shared" si="97"/>
        <v>0.08081760476823868</v>
      </c>
      <c r="EG24" s="16">
        <f t="shared" si="97"/>
        <v>0.10182531301855482</v>
      </c>
      <c r="EH24" s="16">
        <f t="shared" si="97"/>
        <v>2.1177723455236346</v>
      </c>
      <c r="EI24" s="16">
        <f t="shared" si="97"/>
        <v>0.7395032683745488</v>
      </c>
      <c r="EK24" s="23" t="s">
        <v>67</v>
      </c>
      <c r="EL24" s="3">
        <v>45</v>
      </c>
      <c r="EM24" s="3">
        <v>112</v>
      </c>
      <c r="EN24" s="3">
        <v>140</v>
      </c>
      <c r="EO24" s="3">
        <v>70</v>
      </c>
      <c r="EP24" s="3">
        <v>207</v>
      </c>
      <c r="EQ24" s="3">
        <v>14</v>
      </c>
      <c r="ER24" s="3">
        <v>157</v>
      </c>
      <c r="ES24" s="3">
        <v>210</v>
      </c>
      <c r="ET24" s="3">
        <v>221</v>
      </c>
      <c r="EU24" s="75">
        <f t="shared" si="54"/>
        <v>588</v>
      </c>
      <c r="EW24" s="23" t="s">
        <v>78</v>
      </c>
      <c r="EX24" s="16">
        <f>(EL35/EL40)*100</f>
        <v>4.034570158308057</v>
      </c>
      <c r="EY24" s="16">
        <f aca="true" t="shared" si="98" ref="EY24:FG24">(EM35/EM40)*100</f>
        <v>2.771437011574509</v>
      </c>
      <c r="EZ24" s="16">
        <f t="shared" si="98"/>
        <v>12.37464183381089</v>
      </c>
      <c r="FA24" s="16">
        <f t="shared" si="98"/>
        <v>12.238836542400655</v>
      </c>
      <c r="FB24" s="16">
        <f t="shared" si="98"/>
        <v>1.5062163335120369</v>
      </c>
      <c r="FC24" s="16">
        <f t="shared" si="98"/>
        <v>2.4842946887492863</v>
      </c>
      <c r="FD24" s="16">
        <f t="shared" si="98"/>
        <v>3.2673235025446954</v>
      </c>
      <c r="FE24" s="16">
        <f t="shared" si="98"/>
        <v>12.32463418313471</v>
      </c>
      <c r="FF24" s="16">
        <f t="shared" si="98"/>
        <v>1.5864832563916293</v>
      </c>
      <c r="FG24" s="16">
        <f t="shared" si="98"/>
        <v>4.5580989018568046</v>
      </c>
      <c r="GS24" s="63" t="s">
        <v>109</v>
      </c>
      <c r="GT24" s="64">
        <f aca="true" t="shared" si="99" ref="GT24:HC24">GT9+GT10+GT12+GT13+GT14+GT16+GT17+GT19+GT20+GT21+GT22+GT23</f>
        <v>24066</v>
      </c>
      <c r="GU24" s="64">
        <f t="shared" si="99"/>
        <v>37236</v>
      </c>
      <c r="GV24" s="64">
        <f t="shared" si="99"/>
        <v>16750</v>
      </c>
      <c r="GW24" s="64">
        <f t="shared" si="99"/>
        <v>9762</v>
      </c>
      <c r="GX24" s="64">
        <f t="shared" si="99"/>
        <v>39164</v>
      </c>
      <c r="GY24" s="64">
        <f t="shared" si="99"/>
        <v>3499</v>
      </c>
      <c r="GZ24" s="64">
        <f t="shared" si="99"/>
        <v>61302</v>
      </c>
      <c r="HA24" s="64">
        <f t="shared" si="99"/>
        <v>26512</v>
      </c>
      <c r="HB24" s="64">
        <f t="shared" si="99"/>
        <v>42663</v>
      </c>
      <c r="HC24" s="64">
        <f t="shared" si="99"/>
        <v>130477</v>
      </c>
    </row>
    <row r="25" spans="1:211" ht="15">
      <c r="A25" s="23" t="s">
        <v>39</v>
      </c>
      <c r="B25" s="16">
        <f>(B9/B13)*100</f>
        <v>7.839296321104047</v>
      </c>
      <c r="C25" s="16">
        <f>(C9/C13)*100</f>
        <v>6.637492454945244</v>
      </c>
      <c r="D25" s="16">
        <f>(D9/D13)*100</f>
        <v>9.87980064497215</v>
      </c>
      <c r="E25" s="19">
        <f>(E9/E13)*100</f>
        <v>9.25335035098915</v>
      </c>
      <c r="F25" s="60">
        <f>(F9/F13)*100</f>
        <v>7.482393691615642</v>
      </c>
      <c r="K25" s="23" t="s">
        <v>38</v>
      </c>
      <c r="L25" s="16">
        <f>(L9/L14)*100</f>
        <v>2.2927376942622466</v>
      </c>
      <c r="M25" s="16">
        <f aca="true" t="shared" si="100" ref="M25:U25">(M9/M14)*100</f>
        <v>2.2894051604612624</v>
      </c>
      <c r="N25" s="16">
        <f t="shared" si="100"/>
        <v>2.906096175691026</v>
      </c>
      <c r="O25" s="16">
        <f t="shared" si="100"/>
        <v>9.484083424807903</v>
      </c>
      <c r="P25" s="16">
        <f t="shared" si="100"/>
        <v>12.556952797521415</v>
      </c>
      <c r="Q25" s="16">
        <f t="shared" si="100"/>
        <v>24.152624443153208</v>
      </c>
      <c r="R25" s="16">
        <f t="shared" si="100"/>
        <v>19.419000261711595</v>
      </c>
      <c r="S25" s="16">
        <f t="shared" si="100"/>
        <v>22.8486646884273</v>
      </c>
      <c r="T25" s="16">
        <f t="shared" si="100"/>
        <v>25.812926535527904</v>
      </c>
      <c r="U25" s="16">
        <f t="shared" si="100"/>
        <v>7.256747767542179</v>
      </c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23" t="s">
        <v>39</v>
      </c>
      <c r="AJ25" s="28">
        <f t="shared" si="65"/>
        <v>65.92585006145023</v>
      </c>
      <c r="AK25" s="28">
        <f t="shared" si="66"/>
        <v>29.20934043424826</v>
      </c>
      <c r="AL25" s="28">
        <f t="shared" si="67"/>
        <v>4.864809504301515</v>
      </c>
      <c r="AM25" s="61">
        <f t="shared" si="68"/>
        <v>100.00000000000001</v>
      </c>
      <c r="AO25" s="23" t="s">
        <v>39</v>
      </c>
      <c r="AP25" s="16">
        <f aca="true" t="shared" si="101" ref="AP25:AY25">(AP9/AP13)*100</f>
        <v>8.139926000672721</v>
      </c>
      <c r="AQ25" s="16">
        <f t="shared" si="101"/>
        <v>6.124314442413162</v>
      </c>
      <c r="AR25" s="16">
        <f t="shared" si="101"/>
        <v>6.7167476800707036</v>
      </c>
      <c r="AS25" s="16">
        <f t="shared" si="101"/>
        <v>4.166666666666666</v>
      </c>
      <c r="AT25" s="16">
        <f t="shared" si="101"/>
        <v>8.20874861572536</v>
      </c>
      <c r="AU25" s="16">
        <f t="shared" si="101"/>
        <v>4.878048780487805</v>
      </c>
      <c r="AV25" s="16">
        <f t="shared" si="101"/>
        <v>12.116788321167883</v>
      </c>
      <c r="AW25" s="16">
        <f t="shared" si="101"/>
        <v>5.707121637458777</v>
      </c>
      <c r="AX25" s="16">
        <f t="shared" si="101"/>
        <v>9.069470374373587</v>
      </c>
      <c r="AY25" s="60">
        <f t="shared" si="101"/>
        <v>7.482393691615642</v>
      </c>
      <c r="BA25" s="23" t="s">
        <v>39</v>
      </c>
      <c r="BB25" s="16">
        <f>(BB9/BB13)*100</f>
        <v>4.4361997541767195</v>
      </c>
      <c r="BC25" s="16">
        <f>(BC9/BC13)*100</f>
        <v>7.271641516801029</v>
      </c>
      <c r="BD25" s="16">
        <f>(BD9/BD13)*100</f>
        <v>10.766888834032748</v>
      </c>
      <c r="BE25" s="16">
        <f>(BE9/BE13)*100</f>
        <v>10.856776125788855</v>
      </c>
      <c r="BF25" s="60">
        <f>(BF9/BF13)*100</f>
        <v>7.48177839772527</v>
      </c>
      <c r="BH25" s="23" t="s">
        <v>39</v>
      </c>
      <c r="BI25" s="16">
        <f aca="true" t="shared" si="102" ref="BI25:BQ25">(BI9/BI13)*100</f>
        <v>18.398706025070762</v>
      </c>
      <c r="BJ25" s="16">
        <f t="shared" si="102"/>
        <v>11.693150684931506</v>
      </c>
      <c r="BK25" s="16">
        <f t="shared" si="102"/>
        <v>12.418947137048027</v>
      </c>
      <c r="BL25" s="16">
        <f t="shared" si="102"/>
        <v>7.035800049683955</v>
      </c>
      <c r="BM25" s="16">
        <f t="shared" si="102"/>
        <v>6.543189229868718</v>
      </c>
      <c r="BN25" s="16">
        <f t="shared" si="102"/>
        <v>3.172721567533645</v>
      </c>
      <c r="BO25" s="16">
        <f t="shared" si="102"/>
        <v>1.951538965291421</v>
      </c>
      <c r="BP25" s="16">
        <f t="shared" si="102"/>
        <v>1.4142480211081794</v>
      </c>
      <c r="BQ25" s="16">
        <f t="shared" si="102"/>
        <v>7.482393691615642</v>
      </c>
      <c r="BS25" s="23" t="s">
        <v>39</v>
      </c>
      <c r="BT25" s="16">
        <f aca="true" t="shared" si="103" ref="BT25:BY25">(BT9/BT13)*100</f>
        <v>14.805401111993646</v>
      </c>
      <c r="BU25" s="16">
        <f t="shared" si="103"/>
        <v>6.357095010695995</v>
      </c>
      <c r="BV25" s="16">
        <f t="shared" si="103"/>
        <v>5.668299510146956</v>
      </c>
      <c r="BW25" s="16">
        <f t="shared" si="103"/>
        <v>2.5210659724600943</v>
      </c>
      <c r="BX25" s="16">
        <f t="shared" si="103"/>
        <v>1.1434894872740686</v>
      </c>
      <c r="BY25" s="16">
        <f t="shared" si="103"/>
        <v>7.482393691615642</v>
      </c>
      <c r="CA25" s="112" t="s">
        <v>36</v>
      </c>
      <c r="CB25" s="16">
        <f>(CB8/CB15)*100</f>
        <v>25.786359389598257</v>
      </c>
      <c r="CC25" s="16">
        <f aca="true" t="shared" si="104" ref="CC25:CJ25">(CC8/CC15)*100</f>
        <v>32.82859497321797</v>
      </c>
      <c r="CD25" s="16">
        <f t="shared" si="104"/>
        <v>39.401347751136186</v>
      </c>
      <c r="CE25" s="16">
        <f t="shared" si="104"/>
        <v>22.59704975704906</v>
      </c>
      <c r="CF25" s="16">
        <f t="shared" si="104"/>
        <v>28.441224585183456</v>
      </c>
      <c r="CG25" s="16">
        <f t="shared" si="104"/>
        <v>14.518633540372672</v>
      </c>
      <c r="CH25" s="16">
        <f t="shared" si="104"/>
        <v>37.002498661431375</v>
      </c>
      <c r="CI25" s="16">
        <f t="shared" si="104"/>
        <v>24.105569109012595</v>
      </c>
      <c r="CJ25" s="16">
        <f t="shared" si="104"/>
        <v>28.53563026369231</v>
      </c>
      <c r="CL25" s="136" t="s">
        <v>34</v>
      </c>
      <c r="CM25" s="27">
        <f>(CM7/CM16)*100</f>
        <v>50.02849950125873</v>
      </c>
      <c r="CN25" s="27">
        <f aca="true" t="shared" si="105" ref="CN25:CX25">(CN7/CN16)*100</f>
        <v>64.06324613996922</v>
      </c>
      <c r="CO25" s="27">
        <f t="shared" si="105"/>
        <v>65.02959194268509</v>
      </c>
      <c r="CP25" s="27">
        <f t="shared" si="105"/>
        <v>78.94736842105263</v>
      </c>
      <c r="CQ25" s="27">
        <f t="shared" si="105"/>
        <v>66.553480475382</v>
      </c>
      <c r="CR25" s="27">
        <f t="shared" si="105"/>
        <v>44.9635520212061</v>
      </c>
      <c r="CS25" s="27">
        <f t="shared" si="105"/>
        <v>38.33575102202295</v>
      </c>
      <c r="CT25" s="27">
        <f t="shared" si="105"/>
        <v>18.171926006528835</v>
      </c>
      <c r="CU25" s="27">
        <f t="shared" si="105"/>
        <v>46.28344895936571</v>
      </c>
      <c r="CV25" s="27">
        <f t="shared" si="105"/>
        <v>5.1961823966065745</v>
      </c>
      <c r="CW25" s="27">
        <f t="shared" si="105"/>
        <v>24.57076281579593</v>
      </c>
      <c r="CX25" s="59">
        <f t="shared" si="105"/>
        <v>46.97876514449051</v>
      </c>
      <c r="CZ25" s="23" t="s">
        <v>39</v>
      </c>
      <c r="DA25" s="16">
        <f aca="true" t="shared" si="106" ref="DA25:DG25">(DA9/DA13)*100</f>
        <v>12.00303994680093</v>
      </c>
      <c r="DB25" s="16">
        <f t="shared" si="106"/>
        <v>5.276347564587415</v>
      </c>
      <c r="DC25" s="16">
        <f t="shared" si="106"/>
        <v>5.182774161241863</v>
      </c>
      <c r="DD25" s="16">
        <f t="shared" si="106"/>
        <v>5.040128410914928</v>
      </c>
      <c r="DE25" s="16">
        <f t="shared" si="106"/>
        <v>5.927342256214149</v>
      </c>
      <c r="DF25" s="16">
        <f t="shared" si="106"/>
        <v>7.29264475743349</v>
      </c>
      <c r="DG25" s="16">
        <f t="shared" si="106"/>
        <v>7.482393691615642</v>
      </c>
      <c r="DI25" s="23" t="s">
        <v>215</v>
      </c>
      <c r="DJ25" s="3">
        <v>1582</v>
      </c>
      <c r="DK25" s="3">
        <v>965</v>
      </c>
      <c r="DL25" s="3">
        <v>19</v>
      </c>
      <c r="DM25" s="3">
        <v>441</v>
      </c>
      <c r="DN25" s="3">
        <v>251</v>
      </c>
      <c r="DO25" s="3">
        <v>226</v>
      </c>
      <c r="DP25" s="3">
        <v>15</v>
      </c>
      <c r="DQ25" s="3">
        <v>32</v>
      </c>
      <c r="DR25" s="3">
        <v>2547</v>
      </c>
      <c r="DS25" s="3">
        <v>692</v>
      </c>
      <c r="DT25" s="3">
        <v>241</v>
      </c>
      <c r="DU25" s="64">
        <f t="shared" si="50"/>
        <v>3531</v>
      </c>
      <c r="DW25" s="23" t="s">
        <v>226</v>
      </c>
      <c r="DX25" s="16">
        <f>(DJ36/DJ38)*100</f>
        <v>0.6232600656500603</v>
      </c>
      <c r="DY25" s="16">
        <f aca="true" t="shared" si="107" ref="DY25:EI25">(DK36/DK38)*100</f>
        <v>0.06510785257317557</v>
      </c>
      <c r="DZ25" s="16">
        <f t="shared" si="107"/>
        <v>0.20931449502878074</v>
      </c>
      <c r="EA25" s="16">
        <f t="shared" si="107"/>
        <v>0.34622731614135627</v>
      </c>
      <c r="EB25" s="16">
        <f t="shared" si="107"/>
        <v>0.2765260139287178</v>
      </c>
      <c r="EC25" s="16">
        <f t="shared" si="107"/>
        <v>0.07148145311582547</v>
      </c>
      <c r="ED25" s="16">
        <f t="shared" si="107"/>
        <v>0.09319664492078285</v>
      </c>
      <c r="EE25" s="16">
        <f t="shared" si="107"/>
        <v>0.5162241887905604</v>
      </c>
      <c r="EF25" s="16">
        <f t="shared" si="107"/>
        <v>0.29128011718552693</v>
      </c>
      <c r="EG25" s="16">
        <f t="shared" si="107"/>
        <v>0.32056117061396894</v>
      </c>
      <c r="EH25" s="16">
        <f t="shared" si="107"/>
        <v>0.07260933756081032</v>
      </c>
      <c r="EI25" s="16">
        <f t="shared" si="107"/>
        <v>0.22913106450154416</v>
      </c>
      <c r="EK25" s="23" t="s">
        <v>68</v>
      </c>
      <c r="EL25" s="3">
        <v>162</v>
      </c>
      <c r="EM25" s="3">
        <v>314</v>
      </c>
      <c r="EN25" s="3">
        <v>69</v>
      </c>
      <c r="EO25" s="3">
        <v>69</v>
      </c>
      <c r="EP25" s="3">
        <v>366</v>
      </c>
      <c r="EQ25" s="3">
        <v>36</v>
      </c>
      <c r="ER25" s="3">
        <v>476</v>
      </c>
      <c r="ES25" s="3">
        <v>138</v>
      </c>
      <c r="ET25" s="3">
        <v>402</v>
      </c>
      <c r="EU25" s="75">
        <f t="shared" si="54"/>
        <v>1016</v>
      </c>
      <c r="EW25" s="23" t="s">
        <v>79</v>
      </c>
      <c r="EX25" s="16">
        <f>(EL36/EL40)*100</f>
        <v>0.49860805252004814</v>
      </c>
      <c r="EY25" s="16">
        <f aca="true" t="shared" si="108" ref="EY25:FG25">(EM36/EM40)*100</f>
        <v>0.5988667185863523</v>
      </c>
      <c r="EZ25" s="16">
        <f t="shared" si="108"/>
        <v>3.4801814708691503</v>
      </c>
      <c r="FA25" s="16">
        <f t="shared" si="108"/>
        <v>3.2158951249487915</v>
      </c>
      <c r="FB25" s="16">
        <f t="shared" si="108"/>
        <v>0.8322483469913967</v>
      </c>
      <c r="FC25" s="16">
        <f t="shared" si="108"/>
        <v>1.1707595659623073</v>
      </c>
      <c r="FD25" s="16">
        <f t="shared" si="108"/>
        <v>0.559506720605507</v>
      </c>
      <c r="FE25" s="16">
        <f t="shared" si="108"/>
        <v>3.3828631769497663</v>
      </c>
      <c r="FF25" s="16">
        <f t="shared" si="108"/>
        <v>0.8600285895062452</v>
      </c>
      <c r="FG25" s="16">
        <f t="shared" si="108"/>
        <v>1.231483681116995</v>
      </c>
      <c r="GS25" s="98" t="s">
        <v>271</v>
      </c>
      <c r="GT25" s="142"/>
      <c r="GU25" s="95"/>
      <c r="GV25" s="95"/>
      <c r="GW25" s="95"/>
      <c r="GX25" s="95"/>
      <c r="GY25" s="95"/>
      <c r="GZ25" s="95"/>
      <c r="HA25" s="95"/>
      <c r="HB25" s="95"/>
      <c r="HC25" s="99" t="s">
        <v>0</v>
      </c>
    </row>
    <row r="26" spans="1:211" ht="15">
      <c r="A26" s="24" t="s">
        <v>40</v>
      </c>
      <c r="B26" s="27">
        <f>(B10/B13)*100</f>
        <v>24.36083764075474</v>
      </c>
      <c r="C26" s="27">
        <f>(C10/C13)*100</f>
        <v>45.4664999568854</v>
      </c>
      <c r="D26" s="27">
        <f>(D10/D13)*100</f>
        <v>43.74083846379361</v>
      </c>
      <c r="E26" s="36">
        <f>(E10/E13)*100</f>
        <v>51.94639438417358</v>
      </c>
      <c r="F26" s="59">
        <f>(F10/F13)*100</f>
        <v>32.70137095476386</v>
      </c>
      <c r="K26" s="23" t="s">
        <v>39</v>
      </c>
      <c r="L26" s="16">
        <f>(L10/L14)*100</f>
        <v>2.381374460793004</v>
      </c>
      <c r="M26" s="16">
        <f aca="true" t="shared" si="109" ref="M26:U26">(M10/M14)*100</f>
        <v>3.1754083392512933</v>
      </c>
      <c r="N26" s="16">
        <f t="shared" si="109"/>
        <v>3.071753123816736</v>
      </c>
      <c r="O26" s="16">
        <f t="shared" si="109"/>
        <v>7.420417124039518</v>
      </c>
      <c r="P26" s="16">
        <f t="shared" si="109"/>
        <v>7.800255148532896</v>
      </c>
      <c r="Q26" s="16">
        <f t="shared" si="109"/>
        <v>13.112531473949254</v>
      </c>
      <c r="R26" s="16">
        <f t="shared" si="109"/>
        <v>9.39544621826747</v>
      </c>
      <c r="S26" s="16">
        <f t="shared" si="109"/>
        <v>10.385756676557865</v>
      </c>
      <c r="T26" s="16">
        <f t="shared" si="109"/>
        <v>10.879164993978321</v>
      </c>
      <c r="U26" s="16">
        <f t="shared" si="109"/>
        <v>5.027313592291721</v>
      </c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24" t="s">
        <v>40</v>
      </c>
      <c r="AJ26" s="27">
        <f t="shared" si="65"/>
        <v>56.73142267944602</v>
      </c>
      <c r="AK26" s="27">
        <f t="shared" si="66"/>
        <v>36.04855529257376</v>
      </c>
      <c r="AL26" s="27">
        <f t="shared" si="67"/>
        <v>7.220022027980222</v>
      </c>
      <c r="AM26" s="59">
        <f t="shared" si="68"/>
        <v>100</v>
      </c>
      <c r="AO26" s="24" t="s">
        <v>40</v>
      </c>
      <c r="AP26" s="27">
        <f aca="true" t="shared" si="110" ref="AP26:AY26">(AP10/AP13)*100</f>
        <v>28.51777105056621</v>
      </c>
      <c r="AQ26" s="27">
        <f t="shared" si="110"/>
        <v>36.92870201096892</v>
      </c>
      <c r="AR26" s="27">
        <f t="shared" si="110"/>
        <v>31.948740609809988</v>
      </c>
      <c r="AS26" s="27">
        <f t="shared" si="110"/>
        <v>25.972222222222225</v>
      </c>
      <c r="AT26" s="27">
        <f t="shared" si="110"/>
        <v>42.53875968992248</v>
      </c>
      <c r="AU26" s="27">
        <f t="shared" si="110"/>
        <v>25.78397212543554</v>
      </c>
      <c r="AV26" s="27">
        <f t="shared" si="110"/>
        <v>31.97080291970803</v>
      </c>
      <c r="AW26" s="27">
        <f t="shared" si="110"/>
        <v>39.960753318252436</v>
      </c>
      <c r="AX26" s="27">
        <f t="shared" si="110"/>
        <v>29.31119190331139</v>
      </c>
      <c r="AY26" s="59">
        <f t="shared" si="110"/>
        <v>32.70137095476386</v>
      </c>
      <c r="BA26" s="24" t="s">
        <v>40</v>
      </c>
      <c r="BB26" s="27">
        <f>(BB10/BB13)*100</f>
        <v>59.036281695270176</v>
      </c>
      <c r="BC26" s="27">
        <f>(BC10/BC13)*100</f>
        <v>27.669445784239414</v>
      </c>
      <c r="BD26" s="27">
        <f>(BD10/BD13)*100</f>
        <v>12.021723031350284</v>
      </c>
      <c r="BE26" s="27">
        <f>(BE10/BE13)*100</f>
        <v>9.396726922665525</v>
      </c>
      <c r="BF26" s="59">
        <f>(BF10/BF13)*100</f>
        <v>32.69771683898311</v>
      </c>
      <c r="BH26" s="24" t="s">
        <v>40</v>
      </c>
      <c r="BI26" s="27">
        <f aca="true" t="shared" si="111" ref="BI26:BQ26">(BI10/BI13)*100</f>
        <v>48.40274969672463</v>
      </c>
      <c r="BJ26" s="27">
        <f t="shared" si="111"/>
        <v>46.608219178082194</v>
      </c>
      <c r="BK26" s="27">
        <f t="shared" si="111"/>
        <v>39.12151518481885</v>
      </c>
      <c r="BL26" s="27">
        <f t="shared" si="111"/>
        <v>36.10643407215214</v>
      </c>
      <c r="BM26" s="27">
        <f t="shared" si="111"/>
        <v>30.265908520779327</v>
      </c>
      <c r="BN26" s="27">
        <f t="shared" si="111"/>
        <v>25.305069381493624</v>
      </c>
      <c r="BO26" s="27">
        <f t="shared" si="111"/>
        <v>18.585461689587426</v>
      </c>
      <c r="BP26" s="27">
        <f t="shared" si="111"/>
        <v>12.411609498680738</v>
      </c>
      <c r="BQ26" s="27">
        <f t="shared" si="111"/>
        <v>32.70137095476386</v>
      </c>
      <c r="BS26" s="24" t="s">
        <v>40</v>
      </c>
      <c r="BT26" s="27">
        <f aca="true" t="shared" si="112" ref="BT26:BY26">(BT10/BT13)*100</f>
        <v>39.872915011914216</v>
      </c>
      <c r="BU26" s="27">
        <f t="shared" si="112"/>
        <v>36.37286890382247</v>
      </c>
      <c r="BV26" s="27">
        <f t="shared" si="112"/>
        <v>27.03189043287014</v>
      </c>
      <c r="BW26" s="27">
        <f t="shared" si="112"/>
        <v>26.17661163252723</v>
      </c>
      <c r="BX26" s="27">
        <f t="shared" si="112"/>
        <v>16.685110045493666</v>
      </c>
      <c r="BY26" s="27">
        <f t="shared" si="112"/>
        <v>32.70137095476386</v>
      </c>
      <c r="CA26" s="24" t="s">
        <v>37</v>
      </c>
      <c r="CB26" s="27">
        <f>(CB9/CB15)*100</f>
        <v>12.488321395203986</v>
      </c>
      <c r="CC26" s="27">
        <f aca="true" t="shared" si="113" ref="CC26:CJ26">(CC9/CC15)*100</f>
        <v>11.701689328388957</v>
      </c>
      <c r="CD26" s="27">
        <f t="shared" si="113"/>
        <v>9.898135088544114</v>
      </c>
      <c r="CE26" s="27">
        <f t="shared" si="113"/>
        <v>31.336317246904333</v>
      </c>
      <c r="CF26" s="27">
        <f t="shared" si="113"/>
        <v>14.481576692373608</v>
      </c>
      <c r="CG26" s="27">
        <f t="shared" si="113"/>
        <v>4.270186335403727</v>
      </c>
      <c r="CH26" s="27">
        <f t="shared" si="113"/>
        <v>10.474299482420133</v>
      </c>
      <c r="CI26" s="27">
        <f t="shared" si="113"/>
        <v>25.471290665234797</v>
      </c>
      <c r="CJ26" s="27">
        <f t="shared" si="113"/>
        <v>20.319863900745634</v>
      </c>
      <c r="CL26" s="23" t="s">
        <v>35</v>
      </c>
      <c r="CM26" s="16">
        <f>(CM8/CM16)*100</f>
        <v>23.915831472949222</v>
      </c>
      <c r="CN26" s="16">
        <f aca="true" t="shared" si="114" ref="CN26:CX26">(CN8/CN16)*100</f>
        <v>14.723828726057198</v>
      </c>
      <c r="CO26" s="16">
        <f t="shared" si="114"/>
        <v>32.32789949122625</v>
      </c>
      <c r="CP26" s="16">
        <f t="shared" si="114"/>
        <v>15.789473684210526</v>
      </c>
      <c r="CQ26" s="16">
        <f t="shared" si="114"/>
        <v>24.61799660441426</v>
      </c>
      <c r="CR26" s="16">
        <f t="shared" si="114"/>
        <v>8.416169648774023</v>
      </c>
      <c r="CS26" s="16">
        <f t="shared" si="114"/>
        <v>8.209152050639588</v>
      </c>
      <c r="CT26" s="16">
        <f t="shared" si="114"/>
        <v>5.418933623503809</v>
      </c>
      <c r="CU26" s="16">
        <f t="shared" si="114"/>
        <v>29.058473736372648</v>
      </c>
      <c r="CV26" s="16">
        <f t="shared" si="114"/>
        <v>2.545068928950159</v>
      </c>
      <c r="CW26" s="16">
        <f t="shared" si="114"/>
        <v>8.339465293107677</v>
      </c>
      <c r="CX26" s="60">
        <f t="shared" si="114"/>
        <v>18.443134880798205</v>
      </c>
      <c r="CZ26" s="24" t="s">
        <v>40</v>
      </c>
      <c r="DA26" s="27">
        <f aca="true" t="shared" si="115" ref="DA26:DG26">(DA10/DA13)*100</f>
        <v>21.99924001329977</v>
      </c>
      <c r="DB26" s="27">
        <f t="shared" si="115"/>
        <v>39.51792955757051</v>
      </c>
      <c r="DC26" s="27">
        <f t="shared" si="115"/>
        <v>38.14722083124687</v>
      </c>
      <c r="DD26" s="27">
        <f t="shared" si="115"/>
        <v>34.741573033707866</v>
      </c>
      <c r="DE26" s="27">
        <f t="shared" si="115"/>
        <v>31.618286111593953</v>
      </c>
      <c r="DF26" s="27">
        <f t="shared" si="115"/>
        <v>38.05946791862284</v>
      </c>
      <c r="DG26" s="27">
        <f t="shared" si="115"/>
        <v>32.70137095476386</v>
      </c>
      <c r="DI26" s="138" t="s">
        <v>216</v>
      </c>
      <c r="DJ26" s="139">
        <v>1229</v>
      </c>
      <c r="DK26" s="139">
        <v>4910</v>
      </c>
      <c r="DL26" s="139">
        <v>277</v>
      </c>
      <c r="DM26" s="139">
        <v>856</v>
      </c>
      <c r="DN26" s="139">
        <v>553</v>
      </c>
      <c r="DO26" s="139">
        <v>7144</v>
      </c>
      <c r="DP26" s="139">
        <v>335</v>
      </c>
      <c r="DQ26" s="139">
        <v>114</v>
      </c>
      <c r="DR26" s="139">
        <v>6139</v>
      </c>
      <c r="DS26" s="139">
        <v>1409</v>
      </c>
      <c r="DT26" s="139">
        <v>7479</v>
      </c>
      <c r="DU26" s="140">
        <f t="shared" si="50"/>
        <v>15418</v>
      </c>
      <c r="DW26" s="23" t="s">
        <v>227</v>
      </c>
      <c r="DX26" s="16">
        <f>(DJ37/DJ38)*100</f>
        <v>8.123156188972452</v>
      </c>
      <c r="DY26" s="16">
        <f aca="true" t="shared" si="116" ref="DY26:EI26">(DK37/DK38)*100</f>
        <v>9.310422917964106</v>
      </c>
      <c r="DZ26" s="16">
        <f t="shared" si="116"/>
        <v>12.506541077969649</v>
      </c>
      <c r="EA26" s="16">
        <f t="shared" si="116"/>
        <v>3.7249283667621778</v>
      </c>
      <c r="EB26" s="16">
        <f t="shared" si="116"/>
        <v>4.321999180663663</v>
      </c>
      <c r="EC26" s="16">
        <f t="shared" si="116"/>
        <v>32.95294988639555</v>
      </c>
      <c r="ED26" s="16">
        <f t="shared" si="116"/>
        <v>30.102516309412863</v>
      </c>
      <c r="EE26" s="16">
        <f t="shared" si="116"/>
        <v>13.053097345132745</v>
      </c>
      <c r="EF26" s="16">
        <f t="shared" si="116"/>
        <v>8.829323320930076</v>
      </c>
      <c r="EG26" s="16">
        <f t="shared" si="116"/>
        <v>3.944788052496606</v>
      </c>
      <c r="EH26" s="16">
        <f t="shared" si="116"/>
        <v>32.804898709974104</v>
      </c>
      <c r="EI26" s="16">
        <f t="shared" si="116"/>
        <v>15.525737012713325</v>
      </c>
      <c r="EK26" s="23" t="s">
        <v>69</v>
      </c>
      <c r="EL26" s="3">
        <v>156</v>
      </c>
      <c r="EM26" s="3">
        <v>291</v>
      </c>
      <c r="EN26" s="3">
        <v>199</v>
      </c>
      <c r="EO26" s="3">
        <v>102</v>
      </c>
      <c r="EP26" s="3">
        <v>523</v>
      </c>
      <c r="EQ26" s="3">
        <v>51</v>
      </c>
      <c r="ER26" s="3">
        <v>447</v>
      </c>
      <c r="ES26" s="3">
        <v>301</v>
      </c>
      <c r="ET26" s="3">
        <v>574</v>
      </c>
      <c r="EU26" s="75">
        <f t="shared" si="54"/>
        <v>1322</v>
      </c>
      <c r="EW26" s="24" t="s">
        <v>80</v>
      </c>
      <c r="EX26" s="27">
        <f>(EL37/EL40)*100</f>
        <v>1.2049694602567833</v>
      </c>
      <c r="EY26" s="27">
        <f aca="true" t="shared" si="117" ref="EY26:FG26">(EM37/EM40)*100</f>
        <v>1.2192174450143674</v>
      </c>
      <c r="EZ26" s="27">
        <f t="shared" si="117"/>
        <v>2.334049665711557</v>
      </c>
      <c r="FA26" s="27">
        <f t="shared" si="117"/>
        <v>1.9561655059401883</v>
      </c>
      <c r="FB26" s="27">
        <f t="shared" si="117"/>
        <v>2.527379949452401</v>
      </c>
      <c r="FC26" s="27">
        <f t="shared" si="117"/>
        <v>2.1701884637350086</v>
      </c>
      <c r="FD26" s="27">
        <f t="shared" si="117"/>
        <v>1.2136239070859975</v>
      </c>
      <c r="FE26" s="27">
        <f t="shared" si="117"/>
        <v>2.1949011917332935</v>
      </c>
      <c r="FF26" s="27">
        <f t="shared" si="117"/>
        <v>2.4980666932252245</v>
      </c>
      <c r="FG26" s="27">
        <f t="shared" si="117"/>
        <v>1.8330485160123533</v>
      </c>
      <c r="GS26" s="95"/>
      <c r="GT26" s="142"/>
      <c r="GU26" s="95"/>
      <c r="GV26" s="142"/>
      <c r="GW26" s="95"/>
      <c r="GX26" s="95"/>
      <c r="GY26" s="95"/>
      <c r="GZ26" s="95"/>
      <c r="HA26" s="95"/>
      <c r="HB26" s="95"/>
      <c r="HC26" s="99" t="s">
        <v>7</v>
      </c>
    </row>
    <row r="27" spans="1:163" ht="15">
      <c r="A27" s="23" t="s">
        <v>41</v>
      </c>
      <c r="B27" s="16">
        <f>(B11/B13)*100</f>
        <v>21.59313508663288</v>
      </c>
      <c r="C27" s="16">
        <f>(C11/C13)*100</f>
        <v>42.98525480727775</v>
      </c>
      <c r="D27" s="16">
        <f>(D11/D13)*100</f>
        <v>40.80914687774846</v>
      </c>
      <c r="E27" s="19">
        <f>(E11/E13)*100</f>
        <v>48.05360561582642</v>
      </c>
      <c r="F27" s="60">
        <f>(F11/F13)*100</f>
        <v>30.017702098963163</v>
      </c>
      <c r="K27" s="24" t="s">
        <v>40</v>
      </c>
      <c r="L27" s="27">
        <f>(L11/L14)*100</f>
        <v>31.519234178337175</v>
      </c>
      <c r="M27" s="27">
        <f aca="true" t="shared" si="118" ref="M27:U27">(M11/M14)*100</f>
        <v>38.25031280646579</v>
      </c>
      <c r="N27" s="27">
        <f t="shared" si="118"/>
        <v>42.2235895494131</v>
      </c>
      <c r="O27" s="27">
        <f t="shared" si="118"/>
        <v>36.904500548847416</v>
      </c>
      <c r="P27" s="27">
        <f t="shared" si="118"/>
        <v>41.206488062693644</v>
      </c>
      <c r="Q27" s="27">
        <f t="shared" si="118"/>
        <v>31.90005810575247</v>
      </c>
      <c r="R27" s="27">
        <f t="shared" si="118"/>
        <v>43.62732269039519</v>
      </c>
      <c r="S27" s="27">
        <f t="shared" si="118"/>
        <v>35.70722057368942</v>
      </c>
      <c r="T27" s="27">
        <f t="shared" si="118"/>
        <v>40.08430349257326</v>
      </c>
      <c r="U27" s="27">
        <f t="shared" si="118"/>
        <v>37.8792154649358</v>
      </c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23" t="s">
        <v>41</v>
      </c>
      <c r="AJ27" s="28">
        <f t="shared" si="65"/>
        <v>57.169845038421286</v>
      </c>
      <c r="AK27" s="28">
        <f t="shared" si="66"/>
        <v>35.794337647749614</v>
      </c>
      <c r="AL27" s="28">
        <f t="shared" si="67"/>
        <v>7.035817313829108</v>
      </c>
      <c r="AM27" s="61">
        <f t="shared" si="68"/>
        <v>100.00000000000001</v>
      </c>
      <c r="AO27" s="23" t="s">
        <v>41</v>
      </c>
      <c r="AP27" s="16">
        <f aca="true" t="shared" si="119" ref="AP27:AY27">(AP11/AP13)*100</f>
        <v>26.016089247673506</v>
      </c>
      <c r="AQ27" s="16">
        <f t="shared" si="119"/>
        <v>31.809872029250457</v>
      </c>
      <c r="AR27" s="16">
        <f t="shared" si="119"/>
        <v>28.45779938135219</v>
      </c>
      <c r="AS27" s="16">
        <f t="shared" si="119"/>
        <v>25</v>
      </c>
      <c r="AT27" s="16">
        <f t="shared" si="119"/>
        <v>38.95348837209303</v>
      </c>
      <c r="AU27" s="16">
        <f t="shared" si="119"/>
        <v>22.299651567944252</v>
      </c>
      <c r="AV27" s="16">
        <f t="shared" si="119"/>
        <v>28.905109489051096</v>
      </c>
      <c r="AW27" s="16">
        <f t="shared" si="119"/>
        <v>37.188956419830475</v>
      </c>
      <c r="AX27" s="16">
        <f t="shared" si="119"/>
        <v>26.677802888867053</v>
      </c>
      <c r="AY27" s="60">
        <f t="shared" si="119"/>
        <v>30.017702098963163</v>
      </c>
      <c r="BA27" s="23" t="s">
        <v>41</v>
      </c>
      <c r="BB27" s="16">
        <f>(BB11/BB13)*100</f>
        <v>55.3466563481586</v>
      </c>
      <c r="BC27" s="16">
        <f>(BC11/BC13)*100</f>
        <v>25.349686487976296</v>
      </c>
      <c r="BD27" s="16">
        <f>(BD11/BD13)*100</f>
        <v>10.12918620916646</v>
      </c>
      <c r="BE27" s="16">
        <f>(BE11/BE13)*100</f>
        <v>7.214675366349342</v>
      </c>
      <c r="BF27" s="60">
        <f>(BF11/BF13)*100</f>
        <v>30.016018148792504</v>
      </c>
      <c r="BH27" s="23" t="s">
        <v>41</v>
      </c>
      <c r="BI27" s="16">
        <f aca="true" t="shared" si="120" ref="BI27:BQ27">(BI11/BI13)*100</f>
        <v>44.0760210270926</v>
      </c>
      <c r="BJ27" s="16">
        <f t="shared" si="120"/>
        <v>43.68219178082192</v>
      </c>
      <c r="BK27" s="16">
        <f t="shared" si="120"/>
        <v>36.593764882587834</v>
      </c>
      <c r="BL27" s="16">
        <f t="shared" si="120"/>
        <v>33.255127108117804</v>
      </c>
      <c r="BM27" s="16">
        <f t="shared" si="120"/>
        <v>27.44376620118739</v>
      </c>
      <c r="BN27" s="16">
        <f t="shared" si="120"/>
        <v>22.44613346349627</v>
      </c>
      <c r="BO27" s="16">
        <f t="shared" si="120"/>
        <v>16.6732154551408</v>
      </c>
      <c r="BP27" s="16">
        <f t="shared" si="120"/>
        <v>10.575197889182059</v>
      </c>
      <c r="BQ27" s="16">
        <f t="shared" si="120"/>
        <v>30.017702098963163</v>
      </c>
      <c r="BS27" s="23" t="s">
        <v>41</v>
      </c>
      <c r="BT27" s="16">
        <f aca="true" t="shared" si="121" ref="BT27:BY27">(BT11/BT13)*100</f>
        <v>37.23590150913424</v>
      </c>
      <c r="BU27" s="16">
        <f t="shared" si="121"/>
        <v>33.41688454806716</v>
      </c>
      <c r="BV27" s="16">
        <f t="shared" si="121"/>
        <v>24.39601452897464</v>
      </c>
      <c r="BW27" s="16">
        <f t="shared" si="121"/>
        <v>23.607590600808383</v>
      </c>
      <c r="BX27" s="16">
        <f t="shared" si="121"/>
        <v>14.988319193409566</v>
      </c>
      <c r="BY27" s="16">
        <f t="shared" si="121"/>
        <v>30.017702098963163</v>
      </c>
      <c r="CA27" s="23" t="s">
        <v>38</v>
      </c>
      <c r="CB27" s="16">
        <f>(CB10/CB15)*100</f>
        <v>7.536592961694176</v>
      </c>
      <c r="CC27" s="16">
        <f aca="true" t="shared" si="122" ref="CC27:CJ27">(CC10/CC15)*100</f>
        <v>6.839719818706222</v>
      </c>
      <c r="CD27" s="16">
        <f t="shared" si="122"/>
        <v>5.1402601473123335</v>
      </c>
      <c r="CE27" s="16">
        <f t="shared" si="122"/>
        <v>23.60368519131298</v>
      </c>
      <c r="CF27" s="16">
        <f t="shared" si="122"/>
        <v>2.2513048219989096</v>
      </c>
      <c r="CG27" s="16">
        <f t="shared" si="122"/>
        <v>2.9114906832298137</v>
      </c>
      <c r="CH27" s="16">
        <f t="shared" si="122"/>
        <v>5.679992860967339</v>
      </c>
      <c r="CI27" s="16">
        <f t="shared" si="122"/>
        <v>16.582427715976607</v>
      </c>
      <c r="CJ27" s="16">
        <f t="shared" si="122"/>
        <v>12.837470209129991</v>
      </c>
      <c r="CL27" s="112" t="s">
        <v>36</v>
      </c>
      <c r="CM27" s="16">
        <f>(CM9/CM16)*100</f>
        <v>26.112668028309503</v>
      </c>
      <c r="CN27" s="16">
        <f aca="true" t="shared" si="123" ref="CN27:CX27">(CN9/CN16)*100</f>
        <v>49.33941741391203</v>
      </c>
      <c r="CO27" s="16">
        <f t="shared" si="123"/>
        <v>32.70169245145883</v>
      </c>
      <c r="CP27" s="16">
        <f t="shared" si="123"/>
        <v>63.1578947368421</v>
      </c>
      <c r="CQ27" s="16">
        <f t="shared" si="123"/>
        <v>41.935483870967744</v>
      </c>
      <c r="CR27" s="16">
        <f t="shared" si="123"/>
        <v>36.547382372432075</v>
      </c>
      <c r="CS27" s="16">
        <f t="shared" si="123"/>
        <v>30.126598971383356</v>
      </c>
      <c r="CT27" s="16">
        <f t="shared" si="123"/>
        <v>12.752992383025028</v>
      </c>
      <c r="CU27" s="16">
        <f t="shared" si="123"/>
        <v>17.224975222993063</v>
      </c>
      <c r="CV27" s="16">
        <f t="shared" si="123"/>
        <v>2.651113467656416</v>
      </c>
      <c r="CW27" s="16">
        <f t="shared" si="123"/>
        <v>16.23129752268825</v>
      </c>
      <c r="CX27" s="60">
        <f t="shared" si="123"/>
        <v>28.53563026369231</v>
      </c>
      <c r="CZ27" s="23" t="s">
        <v>41</v>
      </c>
      <c r="DA27" s="16">
        <f aca="true" t="shared" si="124" ref="DA27:DG27">(DA11/DA13)*100</f>
        <v>19.161164679618107</v>
      </c>
      <c r="DB27" s="16">
        <f t="shared" si="124"/>
        <v>36.59497881259398</v>
      </c>
      <c r="DC27" s="16">
        <f t="shared" si="124"/>
        <v>35.61842764146219</v>
      </c>
      <c r="DD27" s="16">
        <f t="shared" si="124"/>
        <v>32.68057784911718</v>
      </c>
      <c r="DE27" s="16">
        <f t="shared" si="124"/>
        <v>29.88006257604728</v>
      </c>
      <c r="DF27" s="16">
        <f t="shared" si="124"/>
        <v>34.99217527386541</v>
      </c>
      <c r="DG27" s="16">
        <f t="shared" si="124"/>
        <v>30.017702098963163</v>
      </c>
      <c r="DI27" s="23" t="s">
        <v>217</v>
      </c>
      <c r="DJ27" s="3">
        <v>934</v>
      </c>
      <c r="DK27" s="3">
        <v>3831</v>
      </c>
      <c r="DL27" s="3">
        <v>227</v>
      </c>
      <c r="DM27" s="3">
        <v>258</v>
      </c>
      <c r="DN27" s="3">
        <v>291</v>
      </c>
      <c r="DO27" s="3">
        <v>6455</v>
      </c>
      <c r="DP27" s="3">
        <v>299</v>
      </c>
      <c r="DQ27" s="3">
        <v>96</v>
      </c>
      <c r="DR27" s="3">
        <v>4765</v>
      </c>
      <c r="DS27" s="3">
        <v>549</v>
      </c>
      <c r="DT27" s="3">
        <v>6754</v>
      </c>
      <c r="DU27" s="64">
        <f t="shared" si="50"/>
        <v>12391</v>
      </c>
      <c r="DW27" s="63" t="s">
        <v>109</v>
      </c>
      <c r="DX27" s="67">
        <f>DX6+DX10+DX11+DX15+DX19+DX23+DX24+DX25+DX26</f>
        <v>100</v>
      </c>
      <c r="DY27" s="67">
        <f aca="true" t="shared" si="125" ref="DY27:EI27">DY6+DY10+DY11+DY15+DY19+DY23+DY24+DY25+DY26</f>
        <v>100</v>
      </c>
      <c r="DZ27" s="67">
        <f t="shared" si="125"/>
        <v>99.99999999999999</v>
      </c>
      <c r="EA27" s="67">
        <f t="shared" si="125"/>
        <v>99.99999999999999</v>
      </c>
      <c r="EB27" s="67">
        <f t="shared" si="125"/>
        <v>100</v>
      </c>
      <c r="EC27" s="67">
        <f t="shared" si="125"/>
        <v>100</v>
      </c>
      <c r="ED27" s="67">
        <f t="shared" si="125"/>
        <v>100.00000000000001</v>
      </c>
      <c r="EE27" s="67">
        <f t="shared" si="125"/>
        <v>100.00000000000001</v>
      </c>
      <c r="EF27" s="67">
        <f t="shared" si="125"/>
        <v>100</v>
      </c>
      <c r="EG27" s="67">
        <f t="shared" si="125"/>
        <v>99.99999999999999</v>
      </c>
      <c r="EH27" s="67">
        <f t="shared" si="125"/>
        <v>100</v>
      </c>
      <c r="EI27" s="67">
        <f t="shared" si="125"/>
        <v>100</v>
      </c>
      <c r="EK27" s="24" t="s">
        <v>70</v>
      </c>
      <c r="EL27" s="25">
        <v>2173</v>
      </c>
      <c r="EM27" s="25">
        <v>2896</v>
      </c>
      <c r="EN27" s="25">
        <v>1113</v>
      </c>
      <c r="EO27" s="25">
        <v>712</v>
      </c>
      <c r="EP27" s="25">
        <v>3963</v>
      </c>
      <c r="EQ27" s="25">
        <v>425</v>
      </c>
      <c r="ER27" s="25">
        <v>5069</v>
      </c>
      <c r="ES27" s="25">
        <v>1825</v>
      </c>
      <c r="ET27" s="25">
        <v>4388</v>
      </c>
      <c r="EU27" s="76">
        <f t="shared" si="54"/>
        <v>11282</v>
      </c>
      <c r="EW27" s="23" t="s">
        <v>81</v>
      </c>
      <c r="EX27" s="16">
        <f>(EL38/EL40)*100</f>
        <v>0.46952258278971204</v>
      </c>
      <c r="EY27" s="16">
        <f aca="true" t="shared" si="126" ref="EY27:FG27">(EM38/EM40)*100</f>
        <v>0.43773665977388077</v>
      </c>
      <c r="EZ27" s="16">
        <f t="shared" si="126"/>
        <v>0.7819961795606494</v>
      </c>
      <c r="FA27" s="16">
        <f t="shared" si="126"/>
        <v>0.7578861122490782</v>
      </c>
      <c r="FB27" s="16">
        <f t="shared" si="126"/>
        <v>0.9828699803426004</v>
      </c>
      <c r="FC27" s="16">
        <f t="shared" si="126"/>
        <v>0.885208452312964</v>
      </c>
      <c r="FD27" s="16">
        <f t="shared" si="126"/>
        <v>0.45021532037061207</v>
      </c>
      <c r="FE27" s="16">
        <f t="shared" si="126"/>
        <v>0.7731181173631015</v>
      </c>
      <c r="FF27" s="16">
        <f t="shared" si="126"/>
        <v>0.9748552949171606</v>
      </c>
      <c r="FG27" s="16">
        <f t="shared" si="126"/>
        <v>0.6873931935046323</v>
      </c>
    </row>
    <row r="28" spans="1:175" ht="15">
      <c r="A28" s="41" t="s">
        <v>42</v>
      </c>
      <c r="B28" s="17">
        <f>(B12/B13)*100</f>
        <v>2.7677025541218545</v>
      </c>
      <c r="C28" s="17">
        <f>(C12/C13)*100</f>
        <v>2.4812451496076573</v>
      </c>
      <c r="D28" s="17">
        <f>(D12/D13)*100</f>
        <v>2.931691586045148</v>
      </c>
      <c r="E28" s="18">
        <f>(E12/E13)*100</f>
        <v>3.89278876834716</v>
      </c>
      <c r="F28" s="60">
        <f>(F12/F13)*100</f>
        <v>2.6836688558006943</v>
      </c>
      <c r="K28" s="23" t="s">
        <v>41</v>
      </c>
      <c r="L28" s="16">
        <f>(L12/L14)*100</f>
        <v>29.049222951013416</v>
      </c>
      <c r="M28" s="16">
        <f aca="true" t="shared" si="127" ref="M28:U28">(M12/M14)*100</f>
        <v>35.50099759899902</v>
      </c>
      <c r="N28" s="16">
        <f t="shared" si="127"/>
        <v>39.39795531995456</v>
      </c>
      <c r="O28" s="16">
        <f t="shared" si="127"/>
        <v>34.48957189901207</v>
      </c>
      <c r="P28" s="16">
        <f t="shared" si="127"/>
        <v>38.035356296701295</v>
      </c>
      <c r="Q28" s="16">
        <f t="shared" si="127"/>
        <v>28.355607205113305</v>
      </c>
      <c r="R28" s="16">
        <f t="shared" si="127"/>
        <v>40.9578644333944</v>
      </c>
      <c r="S28" s="16">
        <f t="shared" si="127"/>
        <v>33.92680514342236</v>
      </c>
      <c r="T28" s="16">
        <f t="shared" si="127"/>
        <v>37.31433159373746</v>
      </c>
      <c r="U28" s="16">
        <f t="shared" si="127"/>
        <v>35.15894293374186</v>
      </c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41" t="s">
        <v>42</v>
      </c>
      <c r="AJ28" s="28">
        <f t="shared" si="65"/>
        <v>51.8275271273558</v>
      </c>
      <c r="AK28" s="28">
        <f t="shared" si="66"/>
        <v>38.892061679040545</v>
      </c>
      <c r="AL28" s="28">
        <f t="shared" si="67"/>
        <v>9.280411193603655</v>
      </c>
      <c r="AM28" s="61">
        <f t="shared" si="68"/>
        <v>100</v>
      </c>
      <c r="AO28" s="41" t="s">
        <v>42</v>
      </c>
      <c r="AP28" s="16">
        <f aca="true" t="shared" si="128" ref="AP28:AY28">(AP12/AP13)*100</f>
        <v>2.501681802892701</v>
      </c>
      <c r="AQ28" s="16">
        <f t="shared" si="128"/>
        <v>5.118829981718465</v>
      </c>
      <c r="AR28" s="16">
        <f t="shared" si="128"/>
        <v>3.490941228457799</v>
      </c>
      <c r="AS28" s="16">
        <f t="shared" si="128"/>
        <v>0.9722222222222222</v>
      </c>
      <c r="AT28" s="16">
        <f t="shared" si="128"/>
        <v>3.5852713178294575</v>
      </c>
      <c r="AU28" s="16">
        <f t="shared" si="128"/>
        <v>3.484320557491289</v>
      </c>
      <c r="AV28" s="16">
        <f t="shared" si="128"/>
        <v>3.065693430656934</v>
      </c>
      <c r="AW28" s="16">
        <f t="shared" si="128"/>
        <v>2.771796898421956</v>
      </c>
      <c r="AX28" s="16">
        <f t="shared" si="128"/>
        <v>2.6333890144443353</v>
      </c>
      <c r="AY28" s="60">
        <f t="shared" si="128"/>
        <v>2.6836688558006943</v>
      </c>
      <c r="BA28" s="41" t="s">
        <v>42</v>
      </c>
      <c r="BB28" s="16">
        <f>(BB12/BB13)*100</f>
        <v>3.6896253471115763</v>
      </c>
      <c r="BC28" s="16">
        <f>(BC12/BC13)*100</f>
        <v>2.31975929626312</v>
      </c>
      <c r="BD28" s="16">
        <f>(BD12/BD13)*100</f>
        <v>1.892536822183823</v>
      </c>
      <c r="BE28" s="16">
        <f>(BE12/BE13)*100</f>
        <v>2.1820515563161837</v>
      </c>
      <c r="BF28" s="60">
        <f>(BF12/BF13)*100</f>
        <v>2.681698690190608</v>
      </c>
      <c r="BH28" s="41" t="s">
        <v>42</v>
      </c>
      <c r="BI28" s="16">
        <f aca="true" t="shared" si="129" ref="BI28:BQ28">(BI12/BI13)*100</f>
        <v>4.326728669632026</v>
      </c>
      <c r="BJ28" s="16">
        <f t="shared" si="129"/>
        <v>2.926027397260274</v>
      </c>
      <c r="BK28" s="16">
        <f t="shared" si="129"/>
        <v>2.527750302231014</v>
      </c>
      <c r="BL28" s="16">
        <f t="shared" si="129"/>
        <v>2.851306964034337</v>
      </c>
      <c r="BM28" s="16">
        <f t="shared" si="129"/>
        <v>2.822142319591939</v>
      </c>
      <c r="BN28" s="16">
        <f t="shared" si="129"/>
        <v>2.8589359179973504</v>
      </c>
      <c r="BO28" s="16">
        <f t="shared" si="129"/>
        <v>1.9122462344466276</v>
      </c>
      <c r="BP28" s="16">
        <f t="shared" si="129"/>
        <v>1.8364116094986807</v>
      </c>
      <c r="BQ28" s="16">
        <f t="shared" si="129"/>
        <v>2.6836688558006943</v>
      </c>
      <c r="BS28" s="41" t="s">
        <v>42</v>
      </c>
      <c r="BT28" s="16">
        <f aca="true" t="shared" si="130" ref="BT28:BY28">(BT12/BT13)*100</f>
        <v>2.6370135027799844</v>
      </c>
      <c r="BU28" s="16">
        <f t="shared" si="130"/>
        <v>2.9559843557553105</v>
      </c>
      <c r="BV28" s="16">
        <f t="shared" si="130"/>
        <v>2.635875903895498</v>
      </c>
      <c r="BW28" s="16">
        <f t="shared" si="130"/>
        <v>2.5690210317188464</v>
      </c>
      <c r="BX28" s="16">
        <f t="shared" si="130"/>
        <v>1.6967908520841017</v>
      </c>
      <c r="BY28" s="16">
        <f t="shared" si="130"/>
        <v>2.6836688558006943</v>
      </c>
      <c r="CA28" s="23" t="s">
        <v>39</v>
      </c>
      <c r="CB28" s="16">
        <f>(CB11/CB15)*100</f>
        <v>4.95172843350981</v>
      </c>
      <c r="CC28" s="16">
        <f aca="true" t="shared" si="131" ref="CC28:CJ28">(CC11/CC15)*100</f>
        <v>4.861969509682735</v>
      </c>
      <c r="CD28" s="16">
        <f t="shared" si="131"/>
        <v>4.757874941231782</v>
      </c>
      <c r="CE28" s="16">
        <f t="shared" si="131"/>
        <v>7.732632055591354</v>
      </c>
      <c r="CF28" s="16">
        <f t="shared" si="131"/>
        <v>12.230271870374699</v>
      </c>
      <c r="CG28" s="16">
        <f t="shared" si="131"/>
        <v>1.358695652173913</v>
      </c>
      <c r="CH28" s="16">
        <f t="shared" si="131"/>
        <v>4.794306621452793</v>
      </c>
      <c r="CI28" s="16">
        <f t="shared" si="131"/>
        <v>8.888862949258192</v>
      </c>
      <c r="CJ28" s="16">
        <f t="shared" si="131"/>
        <v>7.482393691615642</v>
      </c>
      <c r="CL28" s="24" t="s">
        <v>37</v>
      </c>
      <c r="CM28" s="27">
        <f>(CM10/CM16)*100</f>
        <v>27.972260485441502</v>
      </c>
      <c r="CN28" s="27">
        <f aca="true" t="shared" si="132" ref="CN28:CX28">(CN10/CN16)*100</f>
        <v>11.710086485912877</v>
      </c>
      <c r="CO28" s="27">
        <f t="shared" si="132"/>
        <v>12.080780811961375</v>
      </c>
      <c r="CP28" s="27">
        <f t="shared" si="132"/>
        <v>5.263157894736842</v>
      </c>
      <c r="CQ28" s="27">
        <f t="shared" si="132"/>
        <v>4.244482173174872</v>
      </c>
      <c r="CR28" s="27">
        <f t="shared" si="132"/>
        <v>28.1974817760106</v>
      </c>
      <c r="CS28" s="27">
        <f t="shared" si="132"/>
        <v>5.663985230120005</v>
      </c>
      <c r="CT28" s="27">
        <f t="shared" si="132"/>
        <v>58.74863982589772</v>
      </c>
      <c r="CU28" s="27">
        <f t="shared" si="132"/>
        <v>44.400396432111</v>
      </c>
      <c r="CV28" s="27">
        <f t="shared" si="132"/>
        <v>2.863202545068929</v>
      </c>
      <c r="CW28" s="27">
        <f t="shared" si="132"/>
        <v>4.917831739023792</v>
      </c>
      <c r="CX28" s="59">
        <f t="shared" si="132"/>
        <v>20.319863900745634</v>
      </c>
      <c r="CZ28" s="41" t="s">
        <v>42</v>
      </c>
      <c r="DA28" s="16">
        <f aca="true" t="shared" si="133" ref="DA28:DG28">(DA12/DA13)*100</f>
        <v>2.8380753336816604</v>
      </c>
      <c r="DB28" s="16">
        <f t="shared" si="133"/>
        <v>2.9229507449765344</v>
      </c>
      <c r="DC28" s="16">
        <f t="shared" si="133"/>
        <v>2.5287931897846767</v>
      </c>
      <c r="DD28" s="16">
        <f t="shared" si="133"/>
        <v>2.06099518459069</v>
      </c>
      <c r="DE28" s="16">
        <f t="shared" si="133"/>
        <v>1.7382235355466715</v>
      </c>
      <c r="DF28" s="16">
        <f t="shared" si="133"/>
        <v>3.0672926447574334</v>
      </c>
      <c r="DG28" s="16">
        <f t="shared" si="133"/>
        <v>2.6836688558006943</v>
      </c>
      <c r="DI28" s="23" t="s">
        <v>218</v>
      </c>
      <c r="DJ28" s="3">
        <v>229</v>
      </c>
      <c r="DK28" s="3">
        <v>983</v>
      </c>
      <c r="DL28" s="3">
        <v>47</v>
      </c>
      <c r="DM28" s="3">
        <v>532</v>
      </c>
      <c r="DN28" s="3">
        <v>219</v>
      </c>
      <c r="DO28" s="3">
        <v>668</v>
      </c>
      <c r="DP28" s="3">
        <v>34</v>
      </c>
      <c r="DQ28" s="3">
        <v>18</v>
      </c>
      <c r="DR28" s="3">
        <v>1212</v>
      </c>
      <c r="DS28" s="3">
        <v>751</v>
      </c>
      <c r="DT28" s="3">
        <v>702</v>
      </c>
      <c r="DU28" s="64">
        <f t="shared" si="50"/>
        <v>2730</v>
      </c>
      <c r="DW28" s="98" t="s">
        <v>268</v>
      </c>
      <c r="DX28" s="142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9" t="s">
        <v>0</v>
      </c>
      <c r="EK28" s="23" t="s">
        <v>71</v>
      </c>
      <c r="EL28" s="3">
        <v>920</v>
      </c>
      <c r="EM28" s="3">
        <v>993</v>
      </c>
      <c r="EN28" s="3">
        <v>202</v>
      </c>
      <c r="EO28" s="3">
        <v>206</v>
      </c>
      <c r="EP28" s="3">
        <v>837</v>
      </c>
      <c r="EQ28" s="3">
        <v>124</v>
      </c>
      <c r="ER28" s="3">
        <v>1913</v>
      </c>
      <c r="ES28" s="3">
        <v>408</v>
      </c>
      <c r="ET28" s="3">
        <v>961</v>
      </c>
      <c r="EU28" s="75">
        <f t="shared" si="54"/>
        <v>3282</v>
      </c>
      <c r="EW28" s="23" t="s">
        <v>82</v>
      </c>
      <c r="EX28" s="16">
        <f>(EL39/EL40)*100</f>
        <v>0.735446877467071</v>
      </c>
      <c r="EY28" s="16">
        <f aca="true" t="shared" si="134" ref="EY28:FG28">(EM39/EM40)*100</f>
        <v>0.7814807852404866</v>
      </c>
      <c r="EZ28" s="16">
        <f t="shared" si="134"/>
        <v>1.5520534861509072</v>
      </c>
      <c r="FA28" s="16">
        <f t="shared" si="134"/>
        <v>1.1982793936911103</v>
      </c>
      <c r="FB28" s="16">
        <f t="shared" si="134"/>
        <v>1.5445099691098005</v>
      </c>
      <c r="FC28" s="16">
        <f t="shared" si="134"/>
        <v>1.2849800114220444</v>
      </c>
      <c r="FD28" s="16">
        <f t="shared" si="134"/>
        <v>0.7634085867153856</v>
      </c>
      <c r="FE28" s="16">
        <f t="shared" si="134"/>
        <v>1.4217830743701916</v>
      </c>
      <c r="FF28" s="16">
        <f t="shared" si="134"/>
        <v>1.5232113983080637</v>
      </c>
      <c r="FG28" s="16">
        <f t="shared" si="134"/>
        <v>1.1456553225077206</v>
      </c>
      <c r="FI28" s="94" t="s">
        <v>288</v>
      </c>
      <c r="FJ28" s="95"/>
      <c r="FK28" s="95"/>
      <c r="FL28" s="95"/>
      <c r="FM28" s="95"/>
      <c r="FN28" s="95"/>
      <c r="FO28" s="95"/>
      <c r="FP28" s="95"/>
      <c r="FQ28" s="95"/>
      <c r="FR28" s="95"/>
      <c r="FS28" s="95"/>
    </row>
    <row r="29" spans="1:211" ht="15">
      <c r="A29" s="63" t="s">
        <v>109</v>
      </c>
      <c r="B29" s="67">
        <f>SUM(B20+B23+B26)</f>
        <v>100</v>
      </c>
      <c r="C29" s="67">
        <f>SUM(C20+C23+C26)</f>
        <v>100</v>
      </c>
      <c r="D29" s="67">
        <f>SUM(D20+D23+D26)</f>
        <v>100</v>
      </c>
      <c r="E29" s="67">
        <f>SUM(E20+E23+E26)</f>
        <v>100</v>
      </c>
      <c r="F29" s="67">
        <f>SUM(F20+F23+F26)</f>
        <v>100</v>
      </c>
      <c r="K29" s="41" t="s">
        <v>42</v>
      </c>
      <c r="L29" s="17">
        <f>(L13/L14)*100</f>
        <v>2.4700112273237607</v>
      </c>
      <c r="M29" s="17">
        <f aca="true" t="shared" si="135" ref="M29:U29">(M13/M14)*100</f>
        <v>2.7493152074667746</v>
      </c>
      <c r="N29" s="17">
        <f t="shared" si="135"/>
        <v>2.8256342294585384</v>
      </c>
      <c r="O29" s="17">
        <f t="shared" si="135"/>
        <v>2.4149286498353457</v>
      </c>
      <c r="P29" s="17">
        <f t="shared" si="135"/>
        <v>3.171131765992345</v>
      </c>
      <c r="Q29" s="17">
        <f t="shared" si="135"/>
        <v>3.544450900639163</v>
      </c>
      <c r="R29" s="17">
        <f t="shared" si="135"/>
        <v>2.669458257000785</v>
      </c>
      <c r="S29" s="17">
        <f t="shared" si="135"/>
        <v>1.7804154302670623</v>
      </c>
      <c r="T29" s="17">
        <f t="shared" si="135"/>
        <v>2.769971898835809</v>
      </c>
      <c r="U29" s="17">
        <f t="shared" si="135"/>
        <v>2.720272531193937</v>
      </c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63" t="s">
        <v>109</v>
      </c>
      <c r="AJ29" s="28">
        <f>(AJ13/AM13)*100</f>
        <v>45.322737618109784</v>
      </c>
      <c r="AK29" s="28">
        <f t="shared" si="66"/>
        <v>43.22760607848697</v>
      </c>
      <c r="AL29" s="28">
        <f t="shared" si="67"/>
        <v>11.449656303403248</v>
      </c>
      <c r="AM29" s="61">
        <f t="shared" si="68"/>
        <v>100</v>
      </c>
      <c r="AO29" s="63" t="s">
        <v>109</v>
      </c>
      <c r="AP29" s="67">
        <f aca="true" t="shared" si="136" ref="AP29:AY29">AP21+AP22+AP24+AP25+AP27+AP28</f>
        <v>100</v>
      </c>
      <c r="AQ29" s="67">
        <f t="shared" si="136"/>
        <v>100</v>
      </c>
      <c r="AR29" s="67">
        <f t="shared" si="136"/>
        <v>100</v>
      </c>
      <c r="AS29" s="67">
        <f t="shared" si="136"/>
        <v>100.00000000000001</v>
      </c>
      <c r="AT29" s="67">
        <f t="shared" si="136"/>
        <v>100</v>
      </c>
      <c r="AU29" s="67">
        <f t="shared" si="136"/>
        <v>100</v>
      </c>
      <c r="AV29" s="67">
        <f t="shared" si="136"/>
        <v>100.00000000000001</v>
      </c>
      <c r="AW29" s="67">
        <f t="shared" si="136"/>
        <v>100</v>
      </c>
      <c r="AX29" s="67">
        <f t="shared" si="136"/>
        <v>99.99999999999999</v>
      </c>
      <c r="AY29" s="67">
        <f t="shared" si="136"/>
        <v>99.99999999999999</v>
      </c>
      <c r="BA29" s="63" t="s">
        <v>109</v>
      </c>
      <c r="BB29" s="67">
        <f>BB21+BB22+BB24+BB25+BB27+BB28</f>
        <v>99.99999999999999</v>
      </c>
      <c r="BC29" s="67">
        <f>BC21+BC22+BC24+BC25+BC27+BC28</f>
        <v>100</v>
      </c>
      <c r="BD29" s="67">
        <f>BD21+BD22+BD24+BD25+BD27+BD28</f>
        <v>100</v>
      </c>
      <c r="BE29" s="67">
        <f>BE21+BE22+BE24+BE25+BE27+BE28</f>
        <v>99.99999999999999</v>
      </c>
      <c r="BF29" s="67">
        <f>BF21+BF22+BF24+BF25+BF27+BF28</f>
        <v>100</v>
      </c>
      <c r="BH29" s="63" t="s">
        <v>109</v>
      </c>
      <c r="BI29" s="67">
        <f aca="true" t="shared" si="137" ref="BI29:BQ29">BI21+BI22+BI24+BI25+BI27+BI28</f>
        <v>100.00000000000001</v>
      </c>
      <c r="BJ29" s="67">
        <f t="shared" si="137"/>
        <v>100</v>
      </c>
      <c r="BK29" s="67">
        <f t="shared" si="137"/>
        <v>100.00000000000001</v>
      </c>
      <c r="BL29" s="67">
        <f t="shared" si="137"/>
        <v>100</v>
      </c>
      <c r="BM29" s="67">
        <f t="shared" si="137"/>
        <v>99.99999999999999</v>
      </c>
      <c r="BN29" s="67">
        <f t="shared" si="137"/>
        <v>100.00000000000001</v>
      </c>
      <c r="BO29" s="67">
        <f t="shared" si="137"/>
        <v>100</v>
      </c>
      <c r="BP29" s="67">
        <f t="shared" si="137"/>
        <v>100.00000000000001</v>
      </c>
      <c r="BQ29" s="67">
        <f t="shared" si="137"/>
        <v>99.99999999999999</v>
      </c>
      <c r="BS29" s="63" t="s">
        <v>109</v>
      </c>
      <c r="BT29" s="67">
        <f aca="true" t="shared" si="138" ref="BT29:BY29">BT21+BT22+BT24+BT25+BT27+BT28</f>
        <v>100</v>
      </c>
      <c r="BU29" s="67">
        <f t="shared" si="138"/>
        <v>100</v>
      </c>
      <c r="BV29" s="67">
        <f t="shared" si="138"/>
        <v>99.99999999999999</v>
      </c>
      <c r="BW29" s="67">
        <f t="shared" si="138"/>
        <v>99.99999999999999</v>
      </c>
      <c r="BX29" s="67">
        <f t="shared" si="138"/>
        <v>100.00000000000001</v>
      </c>
      <c r="BY29" s="67">
        <f t="shared" si="138"/>
        <v>99.99999999999999</v>
      </c>
      <c r="CA29" s="24" t="s">
        <v>40</v>
      </c>
      <c r="CB29" s="27">
        <f>(CB12/CB15)*100</f>
        <v>26.12893179694799</v>
      </c>
      <c r="CC29" s="27">
        <f aca="true" t="shared" si="139" ref="CC29:CJ29">(CC12/CC15)*100</f>
        <v>21.940667490729297</v>
      </c>
      <c r="CD29" s="27">
        <f t="shared" si="139"/>
        <v>19.41701927597555</v>
      </c>
      <c r="CE29" s="27">
        <f t="shared" si="139"/>
        <v>34.05144638534283</v>
      </c>
      <c r="CF29" s="27">
        <f t="shared" si="139"/>
        <v>47.144971566565395</v>
      </c>
      <c r="CG29" s="27">
        <f t="shared" si="139"/>
        <v>71.9332298136646</v>
      </c>
      <c r="CH29" s="27">
        <f t="shared" si="139"/>
        <v>20.44440478315188</v>
      </c>
      <c r="CI29" s="27">
        <f t="shared" si="139"/>
        <v>39.1144988268802</v>
      </c>
      <c r="CJ29" s="27">
        <f t="shared" si="139"/>
        <v>32.70137095476386</v>
      </c>
      <c r="CL29" s="23" t="s">
        <v>38</v>
      </c>
      <c r="CM29" s="16">
        <f>(CM11/CM16)*100</f>
        <v>15.969220538640574</v>
      </c>
      <c r="CN29" s="16">
        <f aca="true" t="shared" si="140" ref="CN29:CX29">(CN11/CN16)*100</f>
        <v>8.059638138695814</v>
      </c>
      <c r="CO29" s="16">
        <f t="shared" si="140"/>
        <v>7.366836257917142</v>
      </c>
      <c r="CP29" s="16">
        <f t="shared" si="140"/>
        <v>0</v>
      </c>
      <c r="CQ29" s="16">
        <f t="shared" si="140"/>
        <v>1.5280135823429541</v>
      </c>
      <c r="CR29" s="16">
        <f t="shared" si="140"/>
        <v>20.046388336646785</v>
      </c>
      <c r="CS29" s="16">
        <f t="shared" si="140"/>
        <v>2.967163391797442</v>
      </c>
      <c r="CT29" s="16">
        <f t="shared" si="140"/>
        <v>43.29706202393906</v>
      </c>
      <c r="CU29" s="16">
        <f t="shared" si="140"/>
        <v>31.13974231912785</v>
      </c>
      <c r="CV29" s="16">
        <f t="shared" si="140"/>
        <v>0.8483563096500532</v>
      </c>
      <c r="CW29" s="16">
        <f t="shared" si="140"/>
        <v>2.869757174392936</v>
      </c>
      <c r="CX29" s="60">
        <f t="shared" si="140"/>
        <v>12.837470209129991</v>
      </c>
      <c r="CZ29" s="63" t="s">
        <v>109</v>
      </c>
      <c r="DA29" s="67">
        <f aca="true" t="shared" si="141" ref="DA29:DG29">DA21+DA22+DA24+DA25+DA27+DA28</f>
        <v>99.99999999999999</v>
      </c>
      <c r="DB29" s="67">
        <f t="shared" si="141"/>
        <v>100</v>
      </c>
      <c r="DC29" s="67">
        <f t="shared" si="141"/>
        <v>100</v>
      </c>
      <c r="DD29" s="67">
        <f t="shared" si="141"/>
        <v>100</v>
      </c>
      <c r="DE29" s="67">
        <f t="shared" si="141"/>
        <v>99.99999999999999</v>
      </c>
      <c r="DF29" s="67">
        <f t="shared" si="141"/>
        <v>100</v>
      </c>
      <c r="DG29" s="67">
        <f t="shared" si="141"/>
        <v>99.99999999999999</v>
      </c>
      <c r="DI29" s="23" t="s">
        <v>219</v>
      </c>
      <c r="DJ29" s="3">
        <v>66</v>
      </c>
      <c r="DK29" s="3">
        <v>96</v>
      </c>
      <c r="DL29" s="3">
        <v>3</v>
      </c>
      <c r="DM29" s="3">
        <v>66</v>
      </c>
      <c r="DN29" s="3">
        <v>43</v>
      </c>
      <c r="DO29" s="3">
        <v>21</v>
      </c>
      <c r="DP29" s="3">
        <v>2</v>
      </c>
      <c r="DQ29" s="3">
        <v>0</v>
      </c>
      <c r="DR29" s="3">
        <v>162</v>
      </c>
      <c r="DS29" s="3">
        <v>109</v>
      </c>
      <c r="DT29" s="3">
        <v>23</v>
      </c>
      <c r="DU29" s="64">
        <f t="shared" si="50"/>
        <v>297</v>
      </c>
      <c r="DW29" s="95"/>
      <c r="DX29" s="142"/>
      <c r="DY29" s="95"/>
      <c r="DZ29" s="142"/>
      <c r="EA29" s="95"/>
      <c r="EB29" s="95"/>
      <c r="EC29" s="142"/>
      <c r="ED29" s="95"/>
      <c r="EE29" s="95"/>
      <c r="EF29" s="95"/>
      <c r="EG29" s="95"/>
      <c r="EH29" s="95"/>
      <c r="EI29" s="99" t="s">
        <v>7</v>
      </c>
      <c r="EK29" s="23" t="s">
        <v>72</v>
      </c>
      <c r="EL29" s="3">
        <v>371</v>
      </c>
      <c r="EM29" s="3">
        <v>471</v>
      </c>
      <c r="EN29" s="3">
        <v>347</v>
      </c>
      <c r="EO29" s="3">
        <v>161</v>
      </c>
      <c r="EP29" s="3">
        <v>1266</v>
      </c>
      <c r="EQ29" s="3">
        <v>79</v>
      </c>
      <c r="ER29" s="3">
        <v>842</v>
      </c>
      <c r="ES29" s="3">
        <v>508</v>
      </c>
      <c r="ET29" s="3">
        <v>1345</v>
      </c>
      <c r="EU29" s="75">
        <f t="shared" si="54"/>
        <v>2695</v>
      </c>
      <c r="EW29" s="63" t="s">
        <v>109</v>
      </c>
      <c r="EX29" s="67">
        <f>EX7+EX8+EX9+EX10+EX12+EX13+EX14+EX15+EX17+EX18+EX19+EX20+EX21+EX23+EX24+EX25+EX27+EX28</f>
        <v>100.00000000000001</v>
      </c>
      <c r="EY29" s="67">
        <f aca="true" t="shared" si="142" ref="EY29:FG29">EY7+EY8+EY9+EY10+EY12+EY13+EY14+EY15+EY17+EY18+EY19+EY20+EY21+EY23+EY24+EY25+EY27+EY28</f>
        <v>99.99999999999999</v>
      </c>
      <c r="EZ29" s="67">
        <f t="shared" si="142"/>
        <v>99.99999999999999</v>
      </c>
      <c r="FA29" s="67">
        <f t="shared" si="142"/>
        <v>99.99999999999997</v>
      </c>
      <c r="FB29" s="67">
        <f t="shared" si="142"/>
        <v>100.00000000000001</v>
      </c>
      <c r="FC29" s="67">
        <f t="shared" si="142"/>
        <v>100</v>
      </c>
      <c r="FD29" s="67">
        <f t="shared" si="142"/>
        <v>100</v>
      </c>
      <c r="FE29" s="67">
        <f t="shared" si="142"/>
        <v>100</v>
      </c>
      <c r="FF29" s="67">
        <f t="shared" si="142"/>
        <v>99.99999999999999</v>
      </c>
      <c r="FG29" s="67">
        <f t="shared" si="142"/>
        <v>100</v>
      </c>
      <c r="FI29" s="124" t="s">
        <v>133</v>
      </c>
      <c r="FJ29" s="21"/>
      <c r="FK29" s="21"/>
      <c r="FL29" s="21"/>
      <c r="FM29" s="96"/>
      <c r="FN29" s="71" t="s">
        <v>47</v>
      </c>
      <c r="FO29" s="96"/>
      <c r="FP29" s="21"/>
      <c r="FQ29" s="21"/>
      <c r="FR29" s="21"/>
      <c r="FS29" s="108"/>
      <c r="GS29" s="94" t="s">
        <v>253</v>
      </c>
      <c r="GT29" s="95"/>
      <c r="GU29" s="95"/>
      <c r="GV29" s="95"/>
      <c r="GW29" s="95"/>
      <c r="GX29" s="95"/>
      <c r="GY29" s="95"/>
      <c r="GZ29" s="95"/>
      <c r="HA29" s="95"/>
      <c r="HB29" s="95"/>
      <c r="HC29" s="95"/>
    </row>
    <row r="30" spans="1:211" ht="15" customHeight="1">
      <c r="A30" s="98" t="s">
        <v>258</v>
      </c>
      <c r="B30" s="95"/>
      <c r="C30" s="95"/>
      <c r="D30" s="95"/>
      <c r="E30" s="95"/>
      <c r="F30" s="99" t="s">
        <v>0</v>
      </c>
      <c r="K30" s="63" t="s">
        <v>109</v>
      </c>
      <c r="L30" s="67">
        <f>L22+L23+L25+L26+L28+L29</f>
        <v>100</v>
      </c>
      <c r="M30" s="67">
        <f aca="true" t="shared" si="143" ref="M30:U30">M22+M23+M25+M26+M28+M29</f>
        <v>100.00000000000001</v>
      </c>
      <c r="N30" s="67">
        <f t="shared" si="143"/>
        <v>100.00000000000001</v>
      </c>
      <c r="O30" s="67">
        <f t="shared" si="143"/>
        <v>99.99999999999999</v>
      </c>
      <c r="P30" s="67">
        <f t="shared" si="143"/>
        <v>100</v>
      </c>
      <c r="Q30" s="67">
        <f t="shared" si="143"/>
        <v>100</v>
      </c>
      <c r="R30" s="67">
        <f t="shared" si="143"/>
        <v>99.99999999999999</v>
      </c>
      <c r="S30" s="67">
        <f t="shared" si="143"/>
        <v>100</v>
      </c>
      <c r="T30" s="67">
        <f t="shared" si="143"/>
        <v>100</v>
      </c>
      <c r="U30" s="67">
        <f t="shared" si="143"/>
        <v>100</v>
      </c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8" t="s">
        <v>260</v>
      </c>
      <c r="AJ30" s="95"/>
      <c r="AK30" s="95"/>
      <c r="AL30" s="95"/>
      <c r="AM30" s="99" t="s">
        <v>0</v>
      </c>
      <c r="AO30" s="98" t="s">
        <v>261</v>
      </c>
      <c r="AP30" s="95"/>
      <c r="AQ30" s="95"/>
      <c r="AR30" s="95"/>
      <c r="AS30" s="95"/>
      <c r="AT30" s="95"/>
      <c r="AU30" s="95"/>
      <c r="AV30" s="95"/>
      <c r="AW30" s="95"/>
      <c r="AX30" s="95"/>
      <c r="AY30" s="99" t="s">
        <v>0</v>
      </c>
      <c r="BA30" s="327" t="s">
        <v>263</v>
      </c>
      <c r="BB30" s="113"/>
      <c r="BC30" s="95"/>
      <c r="BD30" s="95"/>
      <c r="BE30" s="95"/>
      <c r="BF30" s="99" t="s">
        <v>0</v>
      </c>
      <c r="BH30" s="98" t="s">
        <v>264</v>
      </c>
      <c r="BI30" s="95"/>
      <c r="BJ30" s="95"/>
      <c r="BK30" s="95"/>
      <c r="BL30" s="95"/>
      <c r="BM30" s="95"/>
      <c r="BN30" s="95"/>
      <c r="BO30" s="95"/>
      <c r="BP30" s="95"/>
      <c r="BQ30" s="99" t="s">
        <v>0</v>
      </c>
      <c r="BS30" s="98" t="s">
        <v>265</v>
      </c>
      <c r="BT30" s="95"/>
      <c r="BU30" s="95"/>
      <c r="BV30" s="95"/>
      <c r="BW30" s="95"/>
      <c r="BX30" s="95"/>
      <c r="BY30" s="99" t="s">
        <v>0</v>
      </c>
      <c r="CA30" s="23" t="s">
        <v>41</v>
      </c>
      <c r="CB30" s="16">
        <f>(CB13/CB15)*100</f>
        <v>21.768919339769543</v>
      </c>
      <c r="CC30" s="16">
        <f aca="true" t="shared" si="144" ref="CC30:CJ30">(CC13/CC15)*100</f>
        <v>18.99464359291306</v>
      </c>
      <c r="CD30" s="16">
        <f t="shared" si="144"/>
        <v>17.5865851747375</v>
      </c>
      <c r="CE30" s="16">
        <f t="shared" si="144"/>
        <v>31.247496473292813</v>
      </c>
      <c r="CF30" s="16">
        <f t="shared" si="144"/>
        <v>44.51585261353899</v>
      </c>
      <c r="CG30" s="16">
        <f t="shared" si="144"/>
        <v>63.89751552795031</v>
      </c>
      <c r="CH30" s="16">
        <f t="shared" si="144"/>
        <v>18.19114759950027</v>
      </c>
      <c r="CI30" s="16">
        <f t="shared" si="144"/>
        <v>36.20562864046505</v>
      </c>
      <c r="CJ30" s="16">
        <f t="shared" si="144"/>
        <v>30.017702098963163</v>
      </c>
      <c r="CL30" s="23" t="s">
        <v>39</v>
      </c>
      <c r="CM30" s="16">
        <f>(CM12/CM16)*100</f>
        <v>12.00303994680093</v>
      </c>
      <c r="CN30" s="16">
        <f aca="true" t="shared" si="145" ref="CN30:CX30">(CN12/CN16)*100</f>
        <v>3.650448347217064</v>
      </c>
      <c r="CO30" s="16">
        <f t="shared" si="145"/>
        <v>4.713944554044232</v>
      </c>
      <c r="CP30" s="16">
        <f t="shared" si="145"/>
        <v>5.263157894736842</v>
      </c>
      <c r="CQ30" s="16">
        <f t="shared" si="145"/>
        <v>2.7164685908319184</v>
      </c>
      <c r="CR30" s="16">
        <f t="shared" si="145"/>
        <v>8.151093439363818</v>
      </c>
      <c r="CS30" s="16">
        <f t="shared" si="145"/>
        <v>2.6968218383225637</v>
      </c>
      <c r="CT30" s="16">
        <f t="shared" si="145"/>
        <v>15.451577801958653</v>
      </c>
      <c r="CU30" s="16">
        <f t="shared" si="145"/>
        <v>13.260654112983152</v>
      </c>
      <c r="CV30" s="16">
        <f t="shared" si="145"/>
        <v>2.014846235418876</v>
      </c>
      <c r="CW30" s="16">
        <f t="shared" si="145"/>
        <v>2.048074564630856</v>
      </c>
      <c r="CX30" s="60">
        <f t="shared" si="145"/>
        <v>7.482393691615642</v>
      </c>
      <c r="CZ30" s="98" t="s">
        <v>267</v>
      </c>
      <c r="DA30" s="95"/>
      <c r="DB30" s="95"/>
      <c r="DC30" s="95"/>
      <c r="DD30" s="95"/>
      <c r="DE30" s="95"/>
      <c r="DF30" s="95"/>
      <c r="DG30" s="99" t="s">
        <v>0</v>
      </c>
      <c r="DI30" s="138" t="s">
        <v>220</v>
      </c>
      <c r="DJ30" s="139">
        <v>1620</v>
      </c>
      <c r="DK30" s="139">
        <v>1554</v>
      </c>
      <c r="DL30" s="139">
        <v>112</v>
      </c>
      <c r="DM30" s="139">
        <v>4962</v>
      </c>
      <c r="DN30" s="139">
        <v>1905</v>
      </c>
      <c r="DO30" s="139">
        <v>1979</v>
      </c>
      <c r="DP30" s="139">
        <v>64</v>
      </c>
      <c r="DQ30" s="139">
        <v>142</v>
      </c>
      <c r="DR30" s="139">
        <v>3174</v>
      </c>
      <c r="DS30" s="139">
        <v>6867</v>
      </c>
      <c r="DT30" s="139">
        <v>2043</v>
      </c>
      <c r="DU30" s="140">
        <f t="shared" si="50"/>
        <v>12338</v>
      </c>
      <c r="EK30" s="23" t="s">
        <v>73</v>
      </c>
      <c r="EL30" s="3">
        <v>66</v>
      </c>
      <c r="EM30" s="3">
        <v>122</v>
      </c>
      <c r="EN30" s="3">
        <v>87</v>
      </c>
      <c r="EO30" s="3">
        <v>36</v>
      </c>
      <c r="EP30" s="3">
        <v>116</v>
      </c>
      <c r="EQ30" s="3">
        <v>12</v>
      </c>
      <c r="ER30" s="3">
        <v>188</v>
      </c>
      <c r="ES30" s="3">
        <v>123</v>
      </c>
      <c r="ET30" s="3">
        <v>128</v>
      </c>
      <c r="EU30" s="75">
        <f t="shared" si="54"/>
        <v>439</v>
      </c>
      <c r="EW30" s="113" t="s">
        <v>269</v>
      </c>
      <c r="EX30" s="142"/>
      <c r="EY30" s="148"/>
      <c r="EZ30" s="95"/>
      <c r="FA30" s="95"/>
      <c r="FB30" s="95"/>
      <c r="FC30" s="95"/>
      <c r="FD30" s="95"/>
      <c r="FE30" s="95"/>
      <c r="FF30" s="95"/>
      <c r="FG30" s="99" t="s">
        <v>0</v>
      </c>
      <c r="FI30" s="135"/>
      <c r="FJ30" s="309" t="s">
        <v>35</v>
      </c>
      <c r="FK30" s="309" t="s">
        <v>36</v>
      </c>
      <c r="FL30" s="309" t="s">
        <v>38</v>
      </c>
      <c r="FM30" s="309" t="s">
        <v>39</v>
      </c>
      <c r="FN30" s="309" t="s">
        <v>41</v>
      </c>
      <c r="FO30" s="309" t="s">
        <v>42</v>
      </c>
      <c r="FP30" s="309" t="s">
        <v>34</v>
      </c>
      <c r="FQ30" s="309" t="s">
        <v>37</v>
      </c>
      <c r="FR30" s="309" t="s">
        <v>40</v>
      </c>
      <c r="FS30" s="314" t="s">
        <v>109</v>
      </c>
      <c r="GS30" s="124" t="s">
        <v>233</v>
      </c>
      <c r="GT30" s="21"/>
      <c r="GU30" s="21"/>
      <c r="GV30" s="21"/>
      <c r="GW30" s="96"/>
      <c r="GX30" s="71" t="s">
        <v>47</v>
      </c>
      <c r="GY30" s="96"/>
      <c r="GZ30" s="21"/>
      <c r="HA30" s="21"/>
      <c r="HB30" s="21"/>
      <c r="HC30" s="108"/>
    </row>
    <row r="31" spans="1:211" ht="15" customHeight="1">
      <c r="A31" s="8"/>
      <c r="B31" s="95"/>
      <c r="C31" s="95"/>
      <c r="D31" s="95"/>
      <c r="E31" s="95"/>
      <c r="F31" s="99" t="s">
        <v>7</v>
      </c>
      <c r="K31" s="323" t="s">
        <v>259</v>
      </c>
      <c r="L31" s="95"/>
      <c r="M31" s="95"/>
      <c r="N31" s="95"/>
      <c r="O31" s="95"/>
      <c r="P31" s="95"/>
      <c r="Q31" s="95"/>
      <c r="R31" s="95"/>
      <c r="S31" s="95"/>
      <c r="T31" s="95"/>
      <c r="U31" s="99" t="s">
        <v>0</v>
      </c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9" t="s">
        <v>7</v>
      </c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9" t="s">
        <v>7</v>
      </c>
      <c r="BA31" s="328"/>
      <c r="BB31" s="95"/>
      <c r="BC31" s="95"/>
      <c r="BD31" s="95"/>
      <c r="BE31" s="95"/>
      <c r="BF31" s="99" t="s">
        <v>7</v>
      </c>
      <c r="BH31" s="95"/>
      <c r="BI31" s="95"/>
      <c r="BJ31" s="95"/>
      <c r="BK31" s="95"/>
      <c r="BL31" s="95"/>
      <c r="BM31" s="95"/>
      <c r="BN31" s="95"/>
      <c r="BO31" s="95"/>
      <c r="BP31" s="95"/>
      <c r="BQ31" s="99" t="s">
        <v>7</v>
      </c>
      <c r="BS31" s="95"/>
      <c r="BT31" s="95"/>
      <c r="BU31" s="95"/>
      <c r="BV31" s="95"/>
      <c r="BW31" s="95"/>
      <c r="BX31" s="95"/>
      <c r="BY31" s="99" t="s">
        <v>7</v>
      </c>
      <c r="CA31" s="41" t="s">
        <v>42</v>
      </c>
      <c r="CB31" s="16">
        <f>(CB14/CB15)*100</f>
        <v>4.360012457178449</v>
      </c>
      <c r="CC31" s="16">
        <f aca="true" t="shared" si="146" ref="CC31:CJ31">(CC14/CC15)*100</f>
        <v>2.946023897816234</v>
      </c>
      <c r="CD31" s="16">
        <f t="shared" si="146"/>
        <v>1.8304341012380505</v>
      </c>
      <c r="CE31" s="16">
        <f t="shared" si="146"/>
        <v>2.803949912050018</v>
      </c>
      <c r="CF31" s="16">
        <f t="shared" si="146"/>
        <v>2.629118953026408</v>
      </c>
      <c r="CG31" s="16">
        <f t="shared" si="146"/>
        <v>8.035714285714286</v>
      </c>
      <c r="CH31" s="16">
        <f t="shared" si="146"/>
        <v>2.2532571836516153</v>
      </c>
      <c r="CI31" s="16">
        <f t="shared" si="146"/>
        <v>2.908870186415156</v>
      </c>
      <c r="CJ31" s="16">
        <f t="shared" si="146"/>
        <v>2.6836688558006943</v>
      </c>
      <c r="CL31" s="24" t="s">
        <v>40</v>
      </c>
      <c r="CM31" s="27">
        <f>(CM13/CM16)*100</f>
        <v>21.99924001329977</v>
      </c>
      <c r="CN31" s="27">
        <f aca="true" t="shared" si="147" ref="CN31:CX31">(CN13/CN16)*100</f>
        <v>24.2266673741179</v>
      </c>
      <c r="CO31" s="27">
        <f t="shared" si="147"/>
        <v>22.889627245353548</v>
      </c>
      <c r="CP31" s="27">
        <f t="shared" si="147"/>
        <v>15.789473684210526</v>
      </c>
      <c r="CQ31" s="27">
        <f t="shared" si="147"/>
        <v>29.20203735144312</v>
      </c>
      <c r="CR31" s="27">
        <f t="shared" si="147"/>
        <v>26.838966202783297</v>
      </c>
      <c r="CS31" s="27">
        <f t="shared" si="147"/>
        <v>56.00026374785705</v>
      </c>
      <c r="CT31" s="27">
        <f t="shared" si="147"/>
        <v>23.07943416757345</v>
      </c>
      <c r="CU31" s="27">
        <f t="shared" si="147"/>
        <v>9.31615460852329</v>
      </c>
      <c r="CV31" s="27">
        <f t="shared" si="147"/>
        <v>91.9406150583245</v>
      </c>
      <c r="CW31" s="27">
        <f t="shared" si="147"/>
        <v>70.51140544518027</v>
      </c>
      <c r="CX31" s="59">
        <f t="shared" si="147"/>
        <v>32.70137095476386</v>
      </c>
      <c r="CZ31" s="95"/>
      <c r="DA31" s="95"/>
      <c r="DB31" s="95"/>
      <c r="DC31" s="95"/>
      <c r="DD31" s="95"/>
      <c r="DE31" s="95"/>
      <c r="DF31" s="95"/>
      <c r="DG31" s="99" t="s">
        <v>7</v>
      </c>
      <c r="DI31" s="23" t="s">
        <v>221</v>
      </c>
      <c r="DJ31" s="3">
        <v>352</v>
      </c>
      <c r="DK31" s="3">
        <v>865</v>
      </c>
      <c r="DL31" s="3">
        <v>71</v>
      </c>
      <c r="DM31" s="3">
        <v>3537</v>
      </c>
      <c r="DN31" s="3">
        <v>1288</v>
      </c>
      <c r="DO31" s="3">
        <v>1660</v>
      </c>
      <c r="DP31" s="3">
        <v>41</v>
      </c>
      <c r="DQ31" s="3">
        <v>95</v>
      </c>
      <c r="DR31" s="3">
        <v>1217</v>
      </c>
      <c r="DS31" s="3">
        <v>4825</v>
      </c>
      <c r="DT31" s="3">
        <v>1701</v>
      </c>
      <c r="DU31" s="64">
        <f t="shared" si="50"/>
        <v>7909</v>
      </c>
      <c r="EK31" s="23" t="s">
        <v>74</v>
      </c>
      <c r="EL31" s="3">
        <v>342</v>
      </c>
      <c r="EM31" s="3">
        <v>478</v>
      </c>
      <c r="EN31" s="3">
        <v>97</v>
      </c>
      <c r="EO31" s="3">
        <v>58</v>
      </c>
      <c r="EP31" s="3">
        <v>494</v>
      </c>
      <c r="EQ31" s="3">
        <v>69</v>
      </c>
      <c r="ER31" s="3">
        <v>820</v>
      </c>
      <c r="ES31" s="3">
        <v>155</v>
      </c>
      <c r="ET31" s="3">
        <v>563</v>
      </c>
      <c r="EU31" s="75">
        <f t="shared" si="54"/>
        <v>1538</v>
      </c>
      <c r="EW31" s="95"/>
      <c r="EX31" s="142"/>
      <c r="EY31" s="95"/>
      <c r="EZ31" s="142"/>
      <c r="FA31" s="95"/>
      <c r="FB31" s="95"/>
      <c r="FC31" s="95"/>
      <c r="FD31" s="95"/>
      <c r="FE31" s="95"/>
      <c r="FF31" s="95"/>
      <c r="FG31" s="99" t="s">
        <v>7</v>
      </c>
      <c r="FI31" s="137"/>
      <c r="FJ31" s="310"/>
      <c r="FK31" s="310"/>
      <c r="FL31" s="310"/>
      <c r="FM31" s="310"/>
      <c r="FN31" s="310"/>
      <c r="FO31" s="310"/>
      <c r="FP31" s="310"/>
      <c r="FQ31" s="310"/>
      <c r="FR31" s="310"/>
      <c r="FS31" s="310"/>
      <c r="GS31" s="135"/>
      <c r="GT31" s="309" t="s">
        <v>35</v>
      </c>
      <c r="GU31" s="309" t="s">
        <v>36</v>
      </c>
      <c r="GV31" s="309" t="s">
        <v>38</v>
      </c>
      <c r="GW31" s="309" t="s">
        <v>39</v>
      </c>
      <c r="GX31" s="309" t="s">
        <v>41</v>
      </c>
      <c r="GY31" s="309" t="s">
        <v>42</v>
      </c>
      <c r="GZ31" s="309" t="s">
        <v>34</v>
      </c>
      <c r="HA31" s="309" t="s">
        <v>37</v>
      </c>
      <c r="HB31" s="311" t="s">
        <v>40</v>
      </c>
      <c r="HC31" s="314" t="s">
        <v>109</v>
      </c>
    </row>
    <row r="32" spans="1:211" ht="15" customHeight="1">
      <c r="A32" s="72"/>
      <c r="B32" s="72"/>
      <c r="C32" s="72"/>
      <c r="D32" s="72"/>
      <c r="E32" s="72"/>
      <c r="F32" s="72"/>
      <c r="K32" s="324"/>
      <c r="L32" s="95"/>
      <c r="M32" s="95"/>
      <c r="N32" s="95"/>
      <c r="O32" s="95"/>
      <c r="P32" s="95"/>
      <c r="Q32" s="95"/>
      <c r="R32" s="95"/>
      <c r="S32" s="95"/>
      <c r="T32" s="95"/>
      <c r="U32" s="99" t="s">
        <v>7</v>
      </c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CA32" s="63" t="s">
        <v>109</v>
      </c>
      <c r="CB32" s="67">
        <f>CB24+CB25+CB27+CB28+CB30+CB31</f>
        <v>100</v>
      </c>
      <c r="CC32" s="67">
        <f aca="true" t="shared" si="148" ref="CC32:CJ32">CC24+CC25+CC27+CC28+CC30+CC31</f>
        <v>100</v>
      </c>
      <c r="CD32" s="67">
        <f t="shared" si="148"/>
        <v>99.99999999999999</v>
      </c>
      <c r="CE32" s="67">
        <f t="shared" si="148"/>
        <v>100</v>
      </c>
      <c r="CF32" s="67">
        <f t="shared" si="148"/>
        <v>100</v>
      </c>
      <c r="CG32" s="67">
        <f t="shared" si="148"/>
        <v>100.00000000000001</v>
      </c>
      <c r="CH32" s="67">
        <f t="shared" si="148"/>
        <v>99.99999999999999</v>
      </c>
      <c r="CI32" s="67">
        <f t="shared" si="148"/>
        <v>100</v>
      </c>
      <c r="CJ32" s="67">
        <f t="shared" si="148"/>
        <v>99.99999999999999</v>
      </c>
      <c r="CL32" s="23" t="s">
        <v>41</v>
      </c>
      <c r="CM32" s="16">
        <f>(CM14/CM16)*100</f>
        <v>19.161164679618107</v>
      </c>
      <c r="CN32" s="16">
        <f aca="true" t="shared" si="149" ref="CN32:CX32">(CN14/CN16)*100</f>
        <v>22.348384358253305</v>
      </c>
      <c r="CO32" s="16">
        <f t="shared" si="149"/>
        <v>20.79742498182951</v>
      </c>
      <c r="CP32" s="16">
        <f t="shared" si="149"/>
        <v>15.789473684210526</v>
      </c>
      <c r="CQ32" s="16">
        <f t="shared" si="149"/>
        <v>27.33446519524618</v>
      </c>
      <c r="CR32" s="16">
        <f t="shared" si="149"/>
        <v>24.950298210735586</v>
      </c>
      <c r="CS32" s="16">
        <f t="shared" si="149"/>
        <v>52.73638401687987</v>
      </c>
      <c r="CT32" s="16">
        <f t="shared" si="149"/>
        <v>21.31664853101197</v>
      </c>
      <c r="CU32" s="16">
        <f t="shared" si="149"/>
        <v>7.730426164519326</v>
      </c>
      <c r="CV32" s="16">
        <f t="shared" si="149"/>
        <v>86.63838812301167</v>
      </c>
      <c r="CW32" s="16">
        <f t="shared" si="149"/>
        <v>66.24969340201127</v>
      </c>
      <c r="CX32" s="60">
        <f t="shared" si="149"/>
        <v>30.017702098963163</v>
      </c>
      <c r="DI32" s="23" t="s">
        <v>222</v>
      </c>
      <c r="DJ32" s="3">
        <v>1268</v>
      </c>
      <c r="DK32" s="3">
        <v>689</v>
      </c>
      <c r="DL32" s="3">
        <v>41</v>
      </c>
      <c r="DM32" s="3">
        <v>1425</v>
      </c>
      <c r="DN32" s="3">
        <v>617</v>
      </c>
      <c r="DO32" s="3">
        <v>319</v>
      </c>
      <c r="DP32" s="3">
        <v>23</v>
      </c>
      <c r="DQ32" s="3">
        <v>47</v>
      </c>
      <c r="DR32" s="3">
        <v>1957</v>
      </c>
      <c r="DS32" s="3">
        <v>2042</v>
      </c>
      <c r="DT32" s="3">
        <v>342</v>
      </c>
      <c r="DU32" s="64">
        <f t="shared" si="50"/>
        <v>4429</v>
      </c>
      <c r="EK32" s="23" t="s">
        <v>75</v>
      </c>
      <c r="EL32" s="3">
        <v>474</v>
      </c>
      <c r="EM32" s="3">
        <v>832</v>
      </c>
      <c r="EN32" s="3">
        <v>380</v>
      </c>
      <c r="EO32" s="3">
        <v>251</v>
      </c>
      <c r="EP32" s="3">
        <v>1250</v>
      </c>
      <c r="EQ32" s="3">
        <v>141</v>
      </c>
      <c r="ER32" s="3">
        <v>1306</v>
      </c>
      <c r="ES32" s="3">
        <v>631</v>
      </c>
      <c r="ET32" s="3">
        <v>1391</v>
      </c>
      <c r="EU32" s="75">
        <f t="shared" si="54"/>
        <v>3328</v>
      </c>
      <c r="FI32" s="81"/>
      <c r="FJ32" s="294"/>
      <c r="FK32" s="294"/>
      <c r="FL32" s="294"/>
      <c r="FM32" s="294"/>
      <c r="FN32" s="294"/>
      <c r="FO32" s="294"/>
      <c r="FP32" s="294"/>
      <c r="FQ32" s="294"/>
      <c r="FR32" s="294"/>
      <c r="FS32" s="294"/>
      <c r="GS32" s="137"/>
      <c r="GT32" s="310"/>
      <c r="GU32" s="310"/>
      <c r="GV32" s="310"/>
      <c r="GW32" s="310"/>
      <c r="GX32" s="310"/>
      <c r="GY32" s="310"/>
      <c r="GZ32" s="310"/>
      <c r="HA32" s="310"/>
      <c r="HB32" s="312"/>
      <c r="HC32" s="310"/>
    </row>
    <row r="33" spans="1:211" ht="15" customHeight="1">
      <c r="A33" s="72"/>
      <c r="B33" s="72"/>
      <c r="C33" s="72"/>
      <c r="D33" s="72"/>
      <c r="E33" s="72"/>
      <c r="F33" s="72"/>
      <c r="K33" s="52"/>
      <c r="L33" s="80"/>
      <c r="M33" s="80"/>
      <c r="N33" s="80"/>
      <c r="O33" s="80"/>
      <c r="P33" s="80"/>
      <c r="Q33" s="80"/>
      <c r="R33" s="80"/>
      <c r="S33" s="80"/>
      <c r="T33" s="80"/>
      <c r="U33" s="117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CA33" s="98" t="s">
        <v>258</v>
      </c>
      <c r="CB33" s="95"/>
      <c r="CC33" s="95"/>
      <c r="CD33" s="95"/>
      <c r="CE33" s="95"/>
      <c r="CF33" s="95"/>
      <c r="CG33" s="95"/>
      <c r="CH33" s="95"/>
      <c r="CI33" s="95"/>
      <c r="CJ33" s="99" t="s">
        <v>0</v>
      </c>
      <c r="CL33" s="41" t="s">
        <v>42</v>
      </c>
      <c r="CM33" s="16">
        <f>(CM15/CM16)*100</f>
        <v>2.8380753336816604</v>
      </c>
      <c r="CN33" s="16">
        <f aca="true" t="shared" si="150" ref="CN33:CX33">(CN15/CN16)*100</f>
        <v>1.8782830158645938</v>
      </c>
      <c r="CO33" s="16">
        <f t="shared" si="150"/>
        <v>2.0922022635240367</v>
      </c>
      <c r="CP33" s="16">
        <f t="shared" si="150"/>
        <v>0</v>
      </c>
      <c r="CQ33" s="16">
        <f t="shared" si="150"/>
        <v>1.8675721561969438</v>
      </c>
      <c r="CR33" s="16">
        <f t="shared" si="150"/>
        <v>1.8886679920477136</v>
      </c>
      <c r="CS33" s="16">
        <f t="shared" si="150"/>
        <v>3.2638797309771856</v>
      </c>
      <c r="CT33" s="16">
        <f t="shared" si="150"/>
        <v>1.76278563656148</v>
      </c>
      <c r="CU33" s="16">
        <f t="shared" si="150"/>
        <v>1.5857284440039643</v>
      </c>
      <c r="CV33" s="16">
        <f t="shared" si="150"/>
        <v>5.302226935312832</v>
      </c>
      <c r="CW33" s="16">
        <f t="shared" si="150"/>
        <v>4.2617120431689965</v>
      </c>
      <c r="CX33" s="60">
        <f t="shared" si="150"/>
        <v>2.6836688558006943</v>
      </c>
      <c r="DI33" s="24" t="s">
        <v>223</v>
      </c>
      <c r="DJ33" s="25">
        <v>2743</v>
      </c>
      <c r="DK33" s="25">
        <v>4398</v>
      </c>
      <c r="DL33" s="25">
        <v>279</v>
      </c>
      <c r="DM33" s="25">
        <v>1458</v>
      </c>
      <c r="DN33" s="25">
        <v>772</v>
      </c>
      <c r="DO33" s="25">
        <v>14747</v>
      </c>
      <c r="DP33" s="25">
        <v>733</v>
      </c>
      <c r="DQ33" s="25">
        <v>241</v>
      </c>
      <c r="DR33" s="25">
        <v>7141</v>
      </c>
      <c r="DS33" s="25">
        <v>2230</v>
      </c>
      <c r="DT33" s="25">
        <v>15480</v>
      </c>
      <c r="DU33" s="141">
        <f t="shared" si="50"/>
        <v>25371</v>
      </c>
      <c r="EK33" s="24" t="s">
        <v>76</v>
      </c>
      <c r="EL33" s="25">
        <v>1436</v>
      </c>
      <c r="EM33" s="25">
        <v>2002</v>
      </c>
      <c r="EN33" s="25">
        <v>4695</v>
      </c>
      <c r="EO33" s="25">
        <v>2603</v>
      </c>
      <c r="EP33" s="25">
        <v>2034</v>
      </c>
      <c r="EQ33" s="25">
        <v>285</v>
      </c>
      <c r="ER33" s="25">
        <v>3438</v>
      </c>
      <c r="ES33" s="25">
        <v>7298</v>
      </c>
      <c r="ET33" s="25">
        <v>2319</v>
      </c>
      <c r="EU33" s="76">
        <f t="shared" si="54"/>
        <v>13055</v>
      </c>
      <c r="FI33" s="24" t="s">
        <v>134</v>
      </c>
      <c r="FJ33" s="27">
        <f>(FJ6/FJ21)*100</f>
        <v>23.5394332252971</v>
      </c>
      <c r="FK33" s="27">
        <f aca="true" t="shared" si="151" ref="FK33:FS33">(FK6/FK21)*100</f>
        <v>34.995703083037924</v>
      </c>
      <c r="FL33" s="27">
        <f t="shared" si="151"/>
        <v>3.1820895522388057</v>
      </c>
      <c r="FM33" s="27">
        <f t="shared" si="151"/>
        <v>6.197500512190126</v>
      </c>
      <c r="FN33" s="27">
        <f t="shared" si="151"/>
        <v>25.48769277908283</v>
      </c>
      <c r="FO33" s="27">
        <f t="shared" si="151"/>
        <v>22.577879394112603</v>
      </c>
      <c r="FP33" s="27">
        <f t="shared" si="151"/>
        <v>30.498189292355875</v>
      </c>
      <c r="FQ33" s="27">
        <f t="shared" si="151"/>
        <v>4.292395896197948</v>
      </c>
      <c r="FR33" s="27">
        <f t="shared" si="151"/>
        <v>25.24904483979092</v>
      </c>
      <c r="FS33" s="27">
        <f t="shared" si="151"/>
        <v>23.45700774849207</v>
      </c>
      <c r="GS33" s="81"/>
      <c r="GT33" s="294"/>
      <c r="GU33" s="294"/>
      <c r="GV33" s="294"/>
      <c r="GW33" s="294"/>
      <c r="GX33" s="294"/>
      <c r="GY33" s="294"/>
      <c r="GZ33" s="294"/>
      <c r="HA33" s="294"/>
      <c r="HB33" s="313"/>
      <c r="HC33" s="294"/>
    </row>
    <row r="34" spans="1:211" ht="15" customHeight="1">
      <c r="A34" s="72"/>
      <c r="B34" s="72"/>
      <c r="C34" s="72"/>
      <c r="D34" s="72"/>
      <c r="E34" s="72"/>
      <c r="F34" s="72"/>
      <c r="K34" s="101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CA34" s="95"/>
      <c r="CB34" s="95"/>
      <c r="CC34" s="95"/>
      <c r="CD34" s="95"/>
      <c r="CE34" s="95"/>
      <c r="CF34" s="95"/>
      <c r="CG34" s="95"/>
      <c r="CH34" s="95"/>
      <c r="CI34" s="95"/>
      <c r="CJ34" s="99" t="s">
        <v>7</v>
      </c>
      <c r="CL34" s="63" t="s">
        <v>109</v>
      </c>
      <c r="CM34" s="67">
        <f>CM26+CM27+CM29+CM30+CM32+CM33</f>
        <v>99.99999999999999</v>
      </c>
      <c r="CN34" s="67">
        <f aca="true" t="shared" si="152" ref="CN34:CX34">CN26+CN27+CN29+CN30+CN32+CN33</f>
        <v>100.00000000000001</v>
      </c>
      <c r="CO34" s="67">
        <f t="shared" si="152"/>
        <v>100</v>
      </c>
      <c r="CP34" s="67">
        <f t="shared" si="152"/>
        <v>99.99999999999999</v>
      </c>
      <c r="CQ34" s="67">
        <f t="shared" si="152"/>
        <v>100</v>
      </c>
      <c r="CR34" s="67">
        <f t="shared" si="152"/>
        <v>100</v>
      </c>
      <c r="CS34" s="67">
        <f t="shared" si="152"/>
        <v>100</v>
      </c>
      <c r="CT34" s="67">
        <f t="shared" si="152"/>
        <v>99.99999999999999</v>
      </c>
      <c r="CU34" s="67">
        <f t="shared" si="152"/>
        <v>100</v>
      </c>
      <c r="CV34" s="67">
        <f t="shared" si="152"/>
        <v>100</v>
      </c>
      <c r="CW34" s="67">
        <f t="shared" si="152"/>
        <v>100</v>
      </c>
      <c r="CX34" s="67">
        <f t="shared" si="152"/>
        <v>99.99999999999999</v>
      </c>
      <c r="DI34" s="23" t="s">
        <v>224</v>
      </c>
      <c r="DJ34" s="3">
        <v>612</v>
      </c>
      <c r="DK34" s="3">
        <v>1064</v>
      </c>
      <c r="DL34" s="3">
        <v>32</v>
      </c>
      <c r="DM34" s="3">
        <v>768</v>
      </c>
      <c r="DN34" s="3">
        <v>304</v>
      </c>
      <c r="DO34" s="3">
        <v>975</v>
      </c>
      <c r="DP34" s="3">
        <v>46</v>
      </c>
      <c r="DQ34" s="3">
        <v>46</v>
      </c>
      <c r="DR34" s="3">
        <v>1676</v>
      </c>
      <c r="DS34" s="3">
        <v>1072</v>
      </c>
      <c r="DT34" s="3">
        <v>1021</v>
      </c>
      <c r="DU34" s="64">
        <f t="shared" si="50"/>
        <v>3847</v>
      </c>
      <c r="EK34" s="23" t="s">
        <v>77</v>
      </c>
      <c r="EL34" s="3">
        <v>345</v>
      </c>
      <c r="EM34" s="3">
        <v>747</v>
      </c>
      <c r="EN34" s="3">
        <v>2039</v>
      </c>
      <c r="EO34" s="3">
        <v>1094</v>
      </c>
      <c r="EP34" s="3">
        <v>1118</v>
      </c>
      <c r="EQ34" s="3">
        <v>157</v>
      </c>
      <c r="ER34" s="3">
        <v>1092</v>
      </c>
      <c r="ES34" s="3">
        <v>3133</v>
      </c>
      <c r="ET34" s="3">
        <v>1275</v>
      </c>
      <c r="EU34" s="75">
        <f t="shared" si="54"/>
        <v>5500</v>
      </c>
      <c r="FI34" s="23" t="s">
        <v>135</v>
      </c>
      <c r="FJ34" s="16">
        <f>(FJ7/FJ21)*100</f>
        <v>5.530624117011552</v>
      </c>
      <c r="FK34" s="16">
        <f aca="true" t="shared" si="153" ref="FK34:FS34">(FK7/FK21)*100</f>
        <v>7.841873455795467</v>
      </c>
      <c r="FL34" s="16">
        <f t="shared" si="153"/>
        <v>0.7343283582089551</v>
      </c>
      <c r="FM34" s="16">
        <f t="shared" si="153"/>
        <v>1.4853513624257326</v>
      </c>
      <c r="FN34" s="16">
        <f t="shared" si="153"/>
        <v>4.363701358390359</v>
      </c>
      <c r="FO34" s="16">
        <f t="shared" si="153"/>
        <v>4.08688196627608</v>
      </c>
      <c r="FP34" s="16">
        <f t="shared" si="153"/>
        <v>6.934520896544974</v>
      </c>
      <c r="FQ34" s="16">
        <f t="shared" si="153"/>
        <v>1.0108630054315026</v>
      </c>
      <c r="FR34" s="16">
        <f t="shared" si="153"/>
        <v>4.340998054520311</v>
      </c>
      <c r="FS34" s="16">
        <f t="shared" si="153"/>
        <v>4.882852916605992</v>
      </c>
      <c r="GS34" s="77" t="s">
        <v>234</v>
      </c>
      <c r="GT34" s="27">
        <f>(GT6/GT24)*100</f>
        <v>62.212249646804615</v>
      </c>
      <c r="GU34" s="27">
        <f aca="true" t="shared" si="154" ref="GU34:HC34">(GU6/GU24)*100</f>
        <v>94.80341604898486</v>
      </c>
      <c r="GV34" s="27">
        <f t="shared" si="154"/>
        <v>51.22985074626866</v>
      </c>
      <c r="GW34" s="27">
        <f t="shared" si="154"/>
        <v>58.47162466707642</v>
      </c>
      <c r="GX34" s="27">
        <f t="shared" si="154"/>
        <v>91.55091410479011</v>
      </c>
      <c r="GY34" s="27">
        <f t="shared" si="154"/>
        <v>80.42297799371248</v>
      </c>
      <c r="GZ34" s="27">
        <f t="shared" si="154"/>
        <v>82.00874359727251</v>
      </c>
      <c r="HA34" s="27">
        <f t="shared" si="154"/>
        <v>53.896348823174414</v>
      </c>
      <c r="HB34" s="27">
        <f t="shared" si="154"/>
        <v>90.63825797529475</v>
      </c>
      <c r="HC34" s="27">
        <f t="shared" si="154"/>
        <v>79.11815875594932</v>
      </c>
    </row>
    <row r="35" spans="1:211" ht="15" customHeight="1">
      <c r="A35" s="72"/>
      <c r="B35" s="72"/>
      <c r="C35" s="72"/>
      <c r="D35" s="72"/>
      <c r="E35" s="72"/>
      <c r="F35" s="72"/>
      <c r="K35" s="53"/>
      <c r="L35" s="103"/>
      <c r="M35" s="103"/>
      <c r="N35" s="103"/>
      <c r="O35" s="103"/>
      <c r="P35" s="103"/>
      <c r="Q35" s="103"/>
      <c r="R35" s="103"/>
      <c r="S35" s="103"/>
      <c r="T35" s="103"/>
      <c r="U35" s="104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CA35" s="53"/>
      <c r="CB35" s="103"/>
      <c r="CC35" s="103"/>
      <c r="CD35" s="103"/>
      <c r="CE35" s="103"/>
      <c r="CF35" s="103"/>
      <c r="CG35" s="103"/>
      <c r="CH35" s="103"/>
      <c r="CI35" s="103"/>
      <c r="CJ35" s="103"/>
      <c r="CL35" s="98" t="s">
        <v>266</v>
      </c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9" t="s">
        <v>0</v>
      </c>
      <c r="DI35" s="23" t="s">
        <v>225</v>
      </c>
      <c r="DJ35" s="3">
        <v>26</v>
      </c>
      <c r="DK35" s="3">
        <v>22</v>
      </c>
      <c r="DL35" s="3">
        <v>4</v>
      </c>
      <c r="DM35" s="3">
        <v>8</v>
      </c>
      <c r="DN35" s="3">
        <v>19</v>
      </c>
      <c r="DO35" s="3">
        <v>836</v>
      </c>
      <c r="DP35" s="3">
        <v>39</v>
      </c>
      <c r="DQ35" s="3">
        <v>11</v>
      </c>
      <c r="DR35" s="3">
        <v>48</v>
      </c>
      <c r="DS35" s="3">
        <v>27</v>
      </c>
      <c r="DT35" s="3">
        <v>875</v>
      </c>
      <c r="DU35" s="64">
        <f t="shared" si="50"/>
        <v>965</v>
      </c>
      <c r="EK35" s="23" t="s">
        <v>78</v>
      </c>
      <c r="EL35" s="3">
        <v>971</v>
      </c>
      <c r="EM35" s="3">
        <v>1032</v>
      </c>
      <c r="EN35" s="3">
        <v>2073</v>
      </c>
      <c r="EO35" s="3">
        <v>1195</v>
      </c>
      <c r="EP35" s="3">
        <v>590</v>
      </c>
      <c r="EQ35" s="3">
        <v>87</v>
      </c>
      <c r="ER35" s="3">
        <v>2003</v>
      </c>
      <c r="ES35" s="3">
        <v>3268</v>
      </c>
      <c r="ET35" s="3">
        <v>677</v>
      </c>
      <c r="EU35" s="75">
        <f t="shared" si="54"/>
        <v>5948</v>
      </c>
      <c r="FI35" s="23" t="s">
        <v>136</v>
      </c>
      <c r="FJ35" s="16">
        <f>(FJ8/FJ21)*100</f>
        <v>18.008809108285547</v>
      </c>
      <c r="FK35" s="16">
        <f aca="true" t="shared" si="155" ref="FK35:FS35">(FK8/FK21)*100</f>
        <v>27.153829627242455</v>
      </c>
      <c r="FL35" s="16">
        <f t="shared" si="155"/>
        <v>2.4477611940298507</v>
      </c>
      <c r="FM35" s="16">
        <f t="shared" si="155"/>
        <v>4.712149149764393</v>
      </c>
      <c r="FN35" s="16">
        <f t="shared" si="155"/>
        <v>21.123991420692473</v>
      </c>
      <c r="FO35" s="16">
        <f t="shared" si="155"/>
        <v>18.490997427836525</v>
      </c>
      <c r="FP35" s="16">
        <f t="shared" si="155"/>
        <v>23.563668395810904</v>
      </c>
      <c r="FQ35" s="16">
        <f t="shared" si="155"/>
        <v>3.2815328907664454</v>
      </c>
      <c r="FR35" s="16">
        <f t="shared" si="155"/>
        <v>20.90804678527061</v>
      </c>
      <c r="FS35" s="16">
        <f t="shared" si="155"/>
        <v>18.57415483188608</v>
      </c>
      <c r="GS35" s="138" t="s">
        <v>235</v>
      </c>
      <c r="GT35" s="145">
        <f>(GT7/GT24)*100</f>
        <v>60.65403473780437</v>
      </c>
      <c r="GU35" s="145">
        <f aca="true" t="shared" si="156" ref="GU35:HC35">(GU7/GU24)*100</f>
        <v>93.59222258029864</v>
      </c>
      <c r="GV35" s="145">
        <f t="shared" si="156"/>
        <v>42.98507462686567</v>
      </c>
      <c r="GW35" s="145">
        <f t="shared" si="156"/>
        <v>51.0960868674452</v>
      </c>
      <c r="GX35" s="145">
        <f t="shared" si="156"/>
        <v>89.07159636400776</v>
      </c>
      <c r="GY35" s="145">
        <f t="shared" si="156"/>
        <v>77.13632466418977</v>
      </c>
      <c r="GZ35" s="145">
        <f t="shared" si="156"/>
        <v>80.66131610714169</v>
      </c>
      <c r="HA35" s="145">
        <f t="shared" si="156"/>
        <v>45.97163548581774</v>
      </c>
      <c r="HB35" s="145">
        <f t="shared" si="156"/>
        <v>88.09272671870238</v>
      </c>
      <c r="HC35" s="145">
        <f t="shared" si="156"/>
        <v>76.04252090406737</v>
      </c>
    </row>
    <row r="36" spans="1:211" ht="15" customHeight="1">
      <c r="A36" s="72"/>
      <c r="B36" s="72"/>
      <c r="C36" s="72"/>
      <c r="D36" s="72"/>
      <c r="E36" s="72"/>
      <c r="F36" s="72"/>
      <c r="K36" s="53"/>
      <c r="L36" s="103"/>
      <c r="M36" s="103"/>
      <c r="N36" s="103"/>
      <c r="O36" s="103"/>
      <c r="P36" s="103"/>
      <c r="Q36" s="103"/>
      <c r="R36" s="103"/>
      <c r="S36" s="103"/>
      <c r="T36" s="103"/>
      <c r="U36" s="104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CA36" s="54"/>
      <c r="CB36" s="105"/>
      <c r="CC36" s="105"/>
      <c r="CD36" s="105"/>
      <c r="CE36" s="105"/>
      <c r="CF36" s="105"/>
      <c r="CG36" s="105"/>
      <c r="CH36" s="105"/>
      <c r="CI36" s="105"/>
      <c r="CJ36" s="10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9" t="s">
        <v>7</v>
      </c>
      <c r="DI36" s="23" t="s">
        <v>226</v>
      </c>
      <c r="DJ36" s="3">
        <v>150</v>
      </c>
      <c r="DK36" s="3">
        <v>23</v>
      </c>
      <c r="DL36" s="3">
        <v>4</v>
      </c>
      <c r="DM36" s="3">
        <v>58</v>
      </c>
      <c r="DN36" s="3">
        <v>27</v>
      </c>
      <c r="DO36" s="3">
        <v>28</v>
      </c>
      <c r="DP36" s="3">
        <v>2</v>
      </c>
      <c r="DQ36" s="3">
        <v>7</v>
      </c>
      <c r="DR36" s="3">
        <v>173</v>
      </c>
      <c r="DS36" s="3">
        <v>85</v>
      </c>
      <c r="DT36" s="3">
        <v>30</v>
      </c>
      <c r="DU36" s="64">
        <f t="shared" si="50"/>
        <v>299</v>
      </c>
      <c r="EK36" s="23" t="s">
        <v>79</v>
      </c>
      <c r="EL36" s="3">
        <v>120</v>
      </c>
      <c r="EM36" s="3">
        <v>223</v>
      </c>
      <c r="EN36" s="3">
        <v>583</v>
      </c>
      <c r="EO36" s="3">
        <v>314</v>
      </c>
      <c r="EP36" s="3">
        <v>326</v>
      </c>
      <c r="EQ36" s="3">
        <v>41</v>
      </c>
      <c r="ER36" s="3">
        <v>343</v>
      </c>
      <c r="ES36" s="3">
        <v>897</v>
      </c>
      <c r="ET36" s="3">
        <v>367</v>
      </c>
      <c r="EU36" s="75">
        <f t="shared" si="54"/>
        <v>1607</v>
      </c>
      <c r="FI36" s="24" t="s">
        <v>137</v>
      </c>
      <c r="FJ36" s="27">
        <f>(FJ9/FJ21)*100</f>
        <v>32.3277653120585</v>
      </c>
      <c r="FK36" s="27">
        <f aca="true" t="shared" si="157" ref="FK36:FS36">(FK9/FK21)*100</f>
        <v>38.99989257707595</v>
      </c>
      <c r="FL36" s="27">
        <f t="shared" si="157"/>
        <v>13.77910447761194</v>
      </c>
      <c r="FM36" s="27">
        <f t="shared" si="157"/>
        <v>21.37881581643106</v>
      </c>
      <c r="FN36" s="27">
        <f t="shared" si="157"/>
        <v>34.48575222142784</v>
      </c>
      <c r="FO36" s="27">
        <f t="shared" si="157"/>
        <v>31.208916833380968</v>
      </c>
      <c r="FP36" s="27">
        <f t="shared" si="157"/>
        <v>36.380542233532346</v>
      </c>
      <c r="FQ36" s="27">
        <f t="shared" si="157"/>
        <v>16.577398913699458</v>
      </c>
      <c r="FR36" s="27">
        <f t="shared" si="157"/>
        <v>34.21700302369735</v>
      </c>
      <c r="FS36" s="27">
        <f t="shared" si="157"/>
        <v>31.64925619074626</v>
      </c>
      <c r="GS36" s="149" t="s">
        <v>236</v>
      </c>
      <c r="GT36" s="152">
        <f>(GT8/GT24)*100</f>
        <v>42.907005734230864</v>
      </c>
      <c r="GU36" s="152">
        <f aca="true" t="shared" si="158" ref="GU36:HC36">(GU8/GU24)*100</f>
        <v>74.68578794714792</v>
      </c>
      <c r="GV36" s="152">
        <f t="shared" si="158"/>
        <v>36.08955223880597</v>
      </c>
      <c r="GW36" s="152">
        <f t="shared" si="158"/>
        <v>42.72690022536366</v>
      </c>
      <c r="GX36" s="152">
        <f t="shared" si="158"/>
        <v>73.7054437748953</v>
      </c>
      <c r="GY36" s="152">
        <f t="shared" si="158"/>
        <v>63.21806230351529</v>
      </c>
      <c r="GZ36" s="152">
        <f t="shared" si="158"/>
        <v>62.21004208671822</v>
      </c>
      <c r="HA36" s="152">
        <f t="shared" si="158"/>
        <v>38.533494266747134</v>
      </c>
      <c r="HB36" s="152">
        <f t="shared" si="158"/>
        <v>72.8453226449148</v>
      </c>
      <c r="HC36" s="152">
        <f t="shared" si="158"/>
        <v>60.87662959755359</v>
      </c>
    </row>
    <row r="37" spans="1:211" ht="15" customHeight="1">
      <c r="A37" s="72"/>
      <c r="B37" s="72"/>
      <c r="C37" s="72"/>
      <c r="D37" s="72"/>
      <c r="E37" s="72"/>
      <c r="F37" s="72"/>
      <c r="K37" s="53"/>
      <c r="L37" s="103"/>
      <c r="M37" s="103"/>
      <c r="N37" s="103"/>
      <c r="O37" s="103"/>
      <c r="P37" s="103"/>
      <c r="Q37" s="103"/>
      <c r="R37" s="103"/>
      <c r="S37" s="103"/>
      <c r="T37" s="103"/>
      <c r="U37" s="104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CA37" s="102"/>
      <c r="CB37" s="100"/>
      <c r="CC37" s="100"/>
      <c r="CD37" s="100"/>
      <c r="CE37" s="100"/>
      <c r="CF37" s="100"/>
      <c r="CG37" s="100"/>
      <c r="CH37" s="100"/>
      <c r="CI37" s="100"/>
      <c r="CJ37" s="99"/>
      <c r="DI37" s="23" t="s">
        <v>227</v>
      </c>
      <c r="DJ37" s="3">
        <v>1955</v>
      </c>
      <c r="DK37" s="3">
        <v>3289</v>
      </c>
      <c r="DL37" s="3">
        <v>239</v>
      </c>
      <c r="DM37" s="3">
        <v>624</v>
      </c>
      <c r="DN37" s="3">
        <v>422</v>
      </c>
      <c r="DO37" s="3">
        <v>12908</v>
      </c>
      <c r="DP37" s="3">
        <v>646</v>
      </c>
      <c r="DQ37" s="3">
        <v>177</v>
      </c>
      <c r="DR37" s="3">
        <v>5244</v>
      </c>
      <c r="DS37" s="3">
        <v>1046</v>
      </c>
      <c r="DT37" s="3">
        <v>13554</v>
      </c>
      <c r="DU37" s="64">
        <f t="shared" si="50"/>
        <v>20260</v>
      </c>
      <c r="EK37" s="24" t="s">
        <v>80</v>
      </c>
      <c r="EL37" s="25">
        <v>290</v>
      </c>
      <c r="EM37" s="25">
        <v>454</v>
      </c>
      <c r="EN37" s="25">
        <v>391</v>
      </c>
      <c r="EO37" s="25">
        <v>191</v>
      </c>
      <c r="EP37" s="25">
        <v>990</v>
      </c>
      <c r="EQ37" s="25">
        <v>76</v>
      </c>
      <c r="ER37" s="25">
        <v>744</v>
      </c>
      <c r="ES37" s="25">
        <v>582</v>
      </c>
      <c r="ET37" s="25">
        <v>1066</v>
      </c>
      <c r="EU37" s="76">
        <f t="shared" si="54"/>
        <v>2392</v>
      </c>
      <c r="FI37" s="24" t="s">
        <v>138</v>
      </c>
      <c r="FJ37" s="27">
        <f>(FJ10/FJ21)*100</f>
        <v>12.40754591539932</v>
      </c>
      <c r="FK37" s="27">
        <f aca="true" t="shared" si="159" ref="FK37:FS37">(FK10/FK21)*100</f>
        <v>7.522290256740788</v>
      </c>
      <c r="FL37" s="27">
        <f t="shared" si="159"/>
        <v>12.871641791044777</v>
      </c>
      <c r="FM37" s="27">
        <f t="shared" si="159"/>
        <v>14.351567301782422</v>
      </c>
      <c r="FN37" s="27">
        <f t="shared" si="159"/>
        <v>9.802369523031356</v>
      </c>
      <c r="FO37" s="27">
        <f t="shared" si="159"/>
        <v>9.517004858531008</v>
      </c>
      <c r="FP37" s="27">
        <f t="shared" si="159"/>
        <v>9.440148771655085</v>
      </c>
      <c r="FQ37" s="27">
        <f t="shared" si="159"/>
        <v>13.41656608328304</v>
      </c>
      <c r="FR37" s="27">
        <f t="shared" si="159"/>
        <v>9.77896537983733</v>
      </c>
      <c r="FS37" s="27">
        <f t="shared" si="159"/>
        <v>10.358913831556519</v>
      </c>
      <c r="GS37" s="23" t="s">
        <v>237</v>
      </c>
      <c r="GT37" s="16">
        <f>(GT9/GT24)*100</f>
        <v>6.623452173190393</v>
      </c>
      <c r="GU37" s="16">
        <f aca="true" t="shared" si="160" ref="GU37:HC37">(GU9/GU24)*100</f>
        <v>3.52884305510796</v>
      </c>
      <c r="GV37" s="16">
        <f t="shared" si="160"/>
        <v>12.84776119402985</v>
      </c>
      <c r="GW37" s="16">
        <f t="shared" si="160"/>
        <v>9.854538004507273</v>
      </c>
      <c r="GX37" s="16">
        <f t="shared" si="160"/>
        <v>4.754366254723726</v>
      </c>
      <c r="GY37" s="16">
        <f t="shared" si="160"/>
        <v>4.601314661331809</v>
      </c>
      <c r="GZ37" s="16">
        <f t="shared" si="160"/>
        <v>4.743727773971485</v>
      </c>
      <c r="HA37" s="16">
        <f t="shared" si="160"/>
        <v>11.745624622812311</v>
      </c>
      <c r="HB37" s="16">
        <f t="shared" si="160"/>
        <v>4.741813749619108</v>
      </c>
      <c r="HC37" s="16">
        <f t="shared" si="160"/>
        <v>6.1658376572116165</v>
      </c>
    </row>
    <row r="38" spans="1:211" ht="15" customHeight="1">
      <c r="A38" s="72"/>
      <c r="B38" s="72"/>
      <c r="C38" s="72"/>
      <c r="D38" s="72"/>
      <c r="E38" s="72"/>
      <c r="F38" s="72"/>
      <c r="K38" s="53"/>
      <c r="L38" s="103"/>
      <c r="M38" s="103"/>
      <c r="N38" s="103"/>
      <c r="O38" s="103"/>
      <c r="P38" s="103"/>
      <c r="Q38" s="103"/>
      <c r="R38" s="103"/>
      <c r="S38" s="103"/>
      <c r="T38" s="103"/>
      <c r="U38" s="104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CA38" s="100"/>
      <c r="CB38" s="100"/>
      <c r="CC38" s="100"/>
      <c r="CD38" s="100"/>
      <c r="CE38" s="100"/>
      <c r="CF38" s="100"/>
      <c r="CG38" s="100"/>
      <c r="CH38" s="100"/>
      <c r="CI38" s="100"/>
      <c r="CJ38" s="99"/>
      <c r="DI38" s="63" t="s">
        <v>109</v>
      </c>
      <c r="DJ38" s="64">
        <f aca="true" t="shared" si="161" ref="DJ38:DU38">DJ18+DJ19+DJ21+DJ23+DJ24+DJ25+DJ27+DJ28+DJ29+DJ31+DJ32+DJ34+DJ35+DJ36+DJ37</f>
        <v>24067</v>
      </c>
      <c r="DK38" s="64">
        <f t="shared" si="161"/>
        <v>35326</v>
      </c>
      <c r="DL38" s="64">
        <f t="shared" si="161"/>
        <v>1911</v>
      </c>
      <c r="DM38" s="64">
        <f t="shared" si="161"/>
        <v>16752</v>
      </c>
      <c r="DN38" s="64">
        <f t="shared" si="161"/>
        <v>9764</v>
      </c>
      <c r="DO38" s="64">
        <f t="shared" si="161"/>
        <v>39171</v>
      </c>
      <c r="DP38" s="64">
        <f t="shared" si="161"/>
        <v>2146</v>
      </c>
      <c r="DQ38" s="64">
        <f t="shared" si="161"/>
        <v>1356</v>
      </c>
      <c r="DR38" s="64">
        <f t="shared" si="161"/>
        <v>59393</v>
      </c>
      <c r="DS38" s="64">
        <f t="shared" si="161"/>
        <v>26516</v>
      </c>
      <c r="DT38" s="64">
        <f t="shared" si="161"/>
        <v>41317</v>
      </c>
      <c r="DU38" s="64">
        <f t="shared" si="161"/>
        <v>130493</v>
      </c>
      <c r="EK38" s="23" t="s">
        <v>81</v>
      </c>
      <c r="EL38" s="3">
        <v>113</v>
      </c>
      <c r="EM38" s="3">
        <v>163</v>
      </c>
      <c r="EN38" s="3">
        <v>131</v>
      </c>
      <c r="EO38" s="3">
        <v>74</v>
      </c>
      <c r="EP38" s="3">
        <v>385</v>
      </c>
      <c r="EQ38" s="3">
        <v>31</v>
      </c>
      <c r="ER38" s="3">
        <v>276</v>
      </c>
      <c r="ES38" s="3">
        <v>205</v>
      </c>
      <c r="ET38" s="3">
        <v>416</v>
      </c>
      <c r="EU38" s="75">
        <f t="shared" si="54"/>
        <v>897</v>
      </c>
      <c r="FI38" s="24" t="s">
        <v>139</v>
      </c>
      <c r="FJ38" s="27">
        <f>(FJ11/FJ21)*100</f>
        <v>11.410288373639158</v>
      </c>
      <c r="FK38" s="27">
        <f aca="true" t="shared" si="162" ref="FK38:FS38">(FK11/FK21)*100</f>
        <v>9.313567515307767</v>
      </c>
      <c r="FL38" s="27">
        <f t="shared" si="162"/>
        <v>8.077611940298507</v>
      </c>
      <c r="FM38" s="27">
        <f t="shared" si="162"/>
        <v>8.287236222085639</v>
      </c>
      <c r="FN38" s="27">
        <f t="shared" si="162"/>
        <v>8.502706567255643</v>
      </c>
      <c r="FO38" s="27">
        <f t="shared" si="162"/>
        <v>8.688196627607887</v>
      </c>
      <c r="FP38" s="27">
        <f t="shared" si="162"/>
        <v>10.136700270790513</v>
      </c>
      <c r="FQ38" s="27">
        <f t="shared" si="162"/>
        <v>8.154797827398912</v>
      </c>
      <c r="FR38" s="27">
        <f t="shared" si="162"/>
        <v>8.51791950870778</v>
      </c>
      <c r="FS38" s="27">
        <f t="shared" si="162"/>
        <v>9.204687416172966</v>
      </c>
      <c r="GS38" s="23" t="s">
        <v>238</v>
      </c>
      <c r="GT38" s="16">
        <f>(GT10/GT24)*100</f>
        <v>36.28355356104047</v>
      </c>
      <c r="GU38" s="16">
        <f aca="true" t="shared" si="163" ref="GU38:HC38">(GU10/GU24)*100</f>
        <v>71.15694489203996</v>
      </c>
      <c r="GV38" s="16">
        <f t="shared" si="163"/>
        <v>23.241791044776118</v>
      </c>
      <c r="GW38" s="16">
        <f t="shared" si="163"/>
        <v>32.87236222085638</v>
      </c>
      <c r="GX38" s="16">
        <f t="shared" si="163"/>
        <v>68.9510775201716</v>
      </c>
      <c r="GY38" s="16">
        <f t="shared" si="163"/>
        <v>58.616747642183476</v>
      </c>
      <c r="GZ38" s="16">
        <f t="shared" si="163"/>
        <v>57.466314312746725</v>
      </c>
      <c r="HA38" s="16">
        <f t="shared" si="163"/>
        <v>26.78786964393482</v>
      </c>
      <c r="HB38" s="16">
        <f t="shared" si="163"/>
        <v>68.10350889529569</v>
      </c>
      <c r="HC38" s="16">
        <f t="shared" si="163"/>
        <v>54.71079194034198</v>
      </c>
    </row>
    <row r="39" spans="1:211" ht="15" customHeight="1">
      <c r="A39" s="72"/>
      <c r="B39" s="72"/>
      <c r="C39" s="72"/>
      <c r="D39" s="72"/>
      <c r="E39" s="72"/>
      <c r="F39" s="72"/>
      <c r="K39" s="53"/>
      <c r="L39" s="103"/>
      <c r="M39" s="103"/>
      <c r="N39" s="103"/>
      <c r="O39" s="103"/>
      <c r="P39" s="103"/>
      <c r="Q39" s="103"/>
      <c r="R39" s="103"/>
      <c r="S39" s="103"/>
      <c r="T39" s="103"/>
      <c r="U39" s="104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DI39" s="98" t="s">
        <v>268</v>
      </c>
      <c r="DJ39" s="142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9" t="s">
        <v>0</v>
      </c>
      <c r="EK39" s="23" t="s">
        <v>82</v>
      </c>
      <c r="EL39" s="3">
        <v>177</v>
      </c>
      <c r="EM39" s="3">
        <v>291</v>
      </c>
      <c r="EN39" s="3">
        <v>260</v>
      </c>
      <c r="EO39" s="3">
        <v>117</v>
      </c>
      <c r="EP39" s="3">
        <v>605</v>
      </c>
      <c r="EQ39" s="3">
        <v>45</v>
      </c>
      <c r="ER39" s="3">
        <v>468</v>
      </c>
      <c r="ES39" s="3">
        <v>377</v>
      </c>
      <c r="ET39" s="3">
        <v>650</v>
      </c>
      <c r="EU39" s="75">
        <f t="shared" si="54"/>
        <v>1495</v>
      </c>
      <c r="FI39" s="24" t="s">
        <v>140</v>
      </c>
      <c r="FJ39" s="27">
        <f>(FJ12/FJ21)*100</f>
        <v>4.055514003157983</v>
      </c>
      <c r="FK39" s="27">
        <f aca="true" t="shared" si="164" ref="FK39:FS39">(FK12/FK21)*100</f>
        <v>2.484155118702331</v>
      </c>
      <c r="FL39" s="27">
        <f t="shared" si="164"/>
        <v>7.588059701492537</v>
      </c>
      <c r="FM39" s="27">
        <f t="shared" si="164"/>
        <v>6.6892030321655405</v>
      </c>
      <c r="FN39" s="27">
        <f t="shared" si="164"/>
        <v>4.218159534266163</v>
      </c>
      <c r="FO39" s="27">
        <f t="shared" si="164"/>
        <v>4.5441554729922835</v>
      </c>
      <c r="FP39" s="27">
        <f t="shared" si="164"/>
        <v>3.1010407490783334</v>
      </c>
      <c r="FQ39" s="27">
        <f t="shared" si="164"/>
        <v>7.257091128545564</v>
      </c>
      <c r="FR39" s="27">
        <f t="shared" si="164"/>
        <v>4.244896045753932</v>
      </c>
      <c r="FS39" s="27">
        <f t="shared" si="164"/>
        <v>4.319535243759436</v>
      </c>
      <c r="GS39" s="149" t="s">
        <v>239</v>
      </c>
      <c r="GT39" s="152">
        <f>(GT11/GT24)*100</f>
        <v>17.393833624200116</v>
      </c>
      <c r="GU39" s="152">
        <f aca="true" t="shared" si="165" ref="GU39:HC39">(GU11/GU24)*100</f>
        <v>18.52776882586744</v>
      </c>
      <c r="GV39" s="152">
        <f t="shared" si="165"/>
        <v>5.826865671641792</v>
      </c>
      <c r="GW39" s="152">
        <f t="shared" si="165"/>
        <v>7.52919483712354</v>
      </c>
      <c r="GX39" s="152">
        <f t="shared" si="165"/>
        <v>13.157491573894392</v>
      </c>
      <c r="GY39" s="152">
        <f t="shared" si="165"/>
        <v>11.97484995713061</v>
      </c>
      <c r="GZ39" s="152">
        <f t="shared" si="165"/>
        <v>18.082607419007537</v>
      </c>
      <c r="HA39" s="152">
        <f t="shared" si="165"/>
        <v>6.453681351840676</v>
      </c>
      <c r="HB39" s="152">
        <f t="shared" si="165"/>
        <v>13.060497386494152</v>
      </c>
      <c r="HC39" s="152">
        <f t="shared" si="165"/>
        <v>14.077576890946297</v>
      </c>
    </row>
    <row r="40" spans="1:211" ht="15" customHeight="1">
      <c r="A40" s="72"/>
      <c r="B40" s="72"/>
      <c r="C40" s="72"/>
      <c r="D40" s="72"/>
      <c r="E40" s="72"/>
      <c r="F40" s="72"/>
      <c r="K40" s="53"/>
      <c r="L40" s="103"/>
      <c r="M40" s="103"/>
      <c r="N40" s="103"/>
      <c r="O40" s="103"/>
      <c r="P40" s="103"/>
      <c r="Q40" s="103"/>
      <c r="R40" s="103"/>
      <c r="S40" s="103"/>
      <c r="T40" s="103"/>
      <c r="U40" s="104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DI40" s="95"/>
      <c r="DJ40" s="142"/>
      <c r="DK40" s="95"/>
      <c r="DL40" s="142"/>
      <c r="DM40" s="95"/>
      <c r="DN40" s="95"/>
      <c r="DO40" s="142"/>
      <c r="DP40" s="95"/>
      <c r="DQ40" s="95"/>
      <c r="DR40" s="95"/>
      <c r="DS40" s="95"/>
      <c r="DT40" s="95"/>
      <c r="DU40" s="99" t="s">
        <v>7</v>
      </c>
      <c r="EK40" s="63" t="s">
        <v>109</v>
      </c>
      <c r="EL40" s="64">
        <f aca="true" t="shared" si="166" ref="EL40:EU40">EL18+EL19+EL20+EL21+EL23+EL24+EL25+EL26+EL28+EL29+EL30+EL31+EL32+EL34+EL35+EL36+EL38+EL39</f>
        <v>24067</v>
      </c>
      <c r="EM40" s="64">
        <f t="shared" si="166"/>
        <v>37237</v>
      </c>
      <c r="EN40" s="64">
        <f t="shared" si="166"/>
        <v>16752</v>
      </c>
      <c r="EO40" s="64">
        <f t="shared" si="166"/>
        <v>9764</v>
      </c>
      <c r="EP40" s="64">
        <f t="shared" si="166"/>
        <v>39171</v>
      </c>
      <c r="EQ40" s="64">
        <f t="shared" si="166"/>
        <v>3502</v>
      </c>
      <c r="ER40" s="64">
        <f t="shared" si="166"/>
        <v>61304</v>
      </c>
      <c r="ES40" s="64">
        <f t="shared" si="166"/>
        <v>26516</v>
      </c>
      <c r="ET40" s="64">
        <f t="shared" si="166"/>
        <v>42673</v>
      </c>
      <c r="EU40" s="64">
        <f t="shared" si="166"/>
        <v>130493</v>
      </c>
      <c r="FI40" s="24" t="s">
        <v>141</v>
      </c>
      <c r="FJ40" s="27">
        <f>(FJ13/FJ21)*100</f>
        <v>7.4171029668411865</v>
      </c>
      <c r="FK40" s="27">
        <f aca="true" t="shared" si="167" ref="FK40:FS40">(FK13/FK21)*100</f>
        <v>3.077666774089591</v>
      </c>
      <c r="FL40" s="27">
        <f t="shared" si="167"/>
        <v>20.017910447761196</v>
      </c>
      <c r="FM40" s="27">
        <f t="shared" si="167"/>
        <v>16.50276582667486</v>
      </c>
      <c r="FN40" s="27">
        <f t="shared" si="167"/>
        <v>6.015728730466755</v>
      </c>
      <c r="FO40" s="27">
        <f t="shared" si="167"/>
        <v>6.916261789082595</v>
      </c>
      <c r="FP40" s="27">
        <f t="shared" si="167"/>
        <v>4.781246941372222</v>
      </c>
      <c r="FQ40" s="27">
        <f t="shared" si="167"/>
        <v>18.72359686179843</v>
      </c>
      <c r="FR40" s="27">
        <f t="shared" si="167"/>
        <v>6.089585823781731</v>
      </c>
      <c r="FS40" s="27">
        <f t="shared" si="167"/>
        <v>8.042030396161776</v>
      </c>
      <c r="GS40" s="23" t="s">
        <v>240</v>
      </c>
      <c r="GT40" s="16">
        <f>(GT12/GT24)*100</f>
        <v>5.405966924291532</v>
      </c>
      <c r="GU40" s="16">
        <f aca="true" t="shared" si="168" ref="GU40:HC40">(GU12/GU24)*100</f>
        <v>2.425072510473735</v>
      </c>
      <c r="GV40" s="16">
        <f t="shared" si="168"/>
        <v>2.3761194029850747</v>
      </c>
      <c r="GW40" s="16">
        <f t="shared" si="168"/>
        <v>2.325343167383733</v>
      </c>
      <c r="GX40" s="16">
        <f t="shared" si="168"/>
        <v>2.402716780716985</v>
      </c>
      <c r="GY40" s="16">
        <f t="shared" si="168"/>
        <v>2.286367533581023</v>
      </c>
      <c r="GZ40" s="16">
        <f t="shared" si="168"/>
        <v>3.5953149978793517</v>
      </c>
      <c r="HA40" s="16">
        <f t="shared" si="168"/>
        <v>2.3574230537115266</v>
      </c>
      <c r="HB40" s="16">
        <f t="shared" si="168"/>
        <v>2.393174413426154</v>
      </c>
      <c r="HC40" s="16">
        <f t="shared" si="168"/>
        <v>2.9507116196724326</v>
      </c>
    </row>
    <row r="41" spans="1:211" ht="15" customHeight="1">
      <c r="A41" s="72"/>
      <c r="B41" s="72"/>
      <c r="C41" s="72"/>
      <c r="D41" s="72"/>
      <c r="E41" s="72"/>
      <c r="F41" s="72"/>
      <c r="K41" s="53"/>
      <c r="L41" s="103"/>
      <c r="M41" s="103"/>
      <c r="N41" s="103"/>
      <c r="O41" s="103"/>
      <c r="P41" s="103"/>
      <c r="Q41" s="103"/>
      <c r="R41" s="103"/>
      <c r="S41" s="103"/>
      <c r="T41" s="103"/>
      <c r="U41" s="104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EK41" s="113" t="s">
        <v>269</v>
      </c>
      <c r="EL41" s="142"/>
      <c r="EM41" s="95"/>
      <c r="EN41" s="95"/>
      <c r="EO41" s="95"/>
      <c r="EP41" s="95"/>
      <c r="EQ41" s="95"/>
      <c r="ER41" s="95"/>
      <c r="ES41" s="95"/>
      <c r="ET41" s="95"/>
      <c r="EU41" s="99" t="s">
        <v>0</v>
      </c>
      <c r="FI41" s="24" t="s">
        <v>142</v>
      </c>
      <c r="FJ41" s="27">
        <f>(FJ14/FJ21)*100</f>
        <v>5.343638327931521</v>
      </c>
      <c r="FK41" s="27">
        <f aca="true" t="shared" si="169" ref="FK41:FS41">(FK14/FK21)*100</f>
        <v>2.05983456869696</v>
      </c>
      <c r="FL41" s="27">
        <f t="shared" si="169"/>
        <v>16.52537313432836</v>
      </c>
      <c r="FM41" s="27">
        <f t="shared" si="169"/>
        <v>12.435976234378202</v>
      </c>
      <c r="FN41" s="27">
        <f t="shared" si="169"/>
        <v>4.567970585231334</v>
      </c>
      <c r="FO41" s="27">
        <f t="shared" si="169"/>
        <v>5.401543298085167</v>
      </c>
      <c r="FP41" s="27">
        <f t="shared" si="169"/>
        <v>3.3489935075527715</v>
      </c>
      <c r="FQ41" s="27">
        <f t="shared" si="169"/>
        <v>15.01961375980688</v>
      </c>
      <c r="FR41" s="27">
        <f t="shared" si="169"/>
        <v>4.636335935119424</v>
      </c>
      <c r="FS41" s="27">
        <f t="shared" si="169"/>
        <v>6.141312261931222</v>
      </c>
      <c r="GS41" s="23" t="s">
        <v>241</v>
      </c>
      <c r="GT41" s="16">
        <f>(GT13/GT24)*100</f>
        <v>11.987866699908585</v>
      </c>
      <c r="GU41" s="16">
        <f aca="true" t="shared" si="170" ref="GU41:HC41">(GU13/GU24)*100</f>
        <v>16.102696315393704</v>
      </c>
      <c r="GV41" s="16">
        <f t="shared" si="170"/>
        <v>3.4507462686567165</v>
      </c>
      <c r="GW41" s="16">
        <f t="shared" si="170"/>
        <v>5.203851669739808</v>
      </c>
      <c r="GX41" s="16">
        <f t="shared" si="170"/>
        <v>10.754774793177408</v>
      </c>
      <c r="GY41" s="16">
        <f t="shared" si="170"/>
        <v>9.688482423549585</v>
      </c>
      <c r="GZ41" s="16">
        <f t="shared" si="170"/>
        <v>14.487292421128185</v>
      </c>
      <c r="HA41" s="16">
        <f t="shared" si="170"/>
        <v>4.096258298129149</v>
      </c>
      <c r="HB41" s="16">
        <f t="shared" si="170"/>
        <v>10.667322973067998</v>
      </c>
      <c r="HC41" s="16">
        <f t="shared" si="170"/>
        <v>11.126865271273864</v>
      </c>
    </row>
    <row r="42" spans="1:211" ht="15" customHeight="1">
      <c r="A42" s="72"/>
      <c r="B42" s="72"/>
      <c r="C42" s="72"/>
      <c r="D42" s="72"/>
      <c r="E42" s="72"/>
      <c r="F42" s="72"/>
      <c r="K42" s="53"/>
      <c r="L42" s="103"/>
      <c r="M42" s="103"/>
      <c r="N42" s="103"/>
      <c r="O42" s="103"/>
      <c r="P42" s="103"/>
      <c r="Q42" s="103"/>
      <c r="R42" s="103"/>
      <c r="S42" s="103"/>
      <c r="T42" s="103"/>
      <c r="U42" s="104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EK42" s="95"/>
      <c r="EL42" s="142"/>
      <c r="EM42" s="95"/>
      <c r="EN42" s="142"/>
      <c r="EO42" s="95"/>
      <c r="EP42" s="95"/>
      <c r="EQ42" s="95"/>
      <c r="ER42" s="95"/>
      <c r="ES42" s="95"/>
      <c r="ET42" s="95"/>
      <c r="EU42" s="99" t="s">
        <v>7</v>
      </c>
      <c r="FI42" s="24" t="s">
        <v>143</v>
      </c>
      <c r="FJ42" s="27">
        <f>(FJ15/FJ21)*100</f>
        <v>2.613645807363085</v>
      </c>
      <c r="FK42" s="27">
        <f aca="true" t="shared" si="171" ref="FK42:FS42">(FK15/FK21)*100</f>
        <v>0.8781824041250403</v>
      </c>
      <c r="FL42" s="27">
        <f t="shared" si="171"/>
        <v>14.817910447761193</v>
      </c>
      <c r="FM42" s="27">
        <f t="shared" si="171"/>
        <v>11.432083589428396</v>
      </c>
      <c r="FN42" s="27">
        <f t="shared" si="171"/>
        <v>2.803595138392401</v>
      </c>
      <c r="FO42" s="27">
        <f t="shared" si="171"/>
        <v>5.687339239782795</v>
      </c>
      <c r="FP42" s="27">
        <f t="shared" si="171"/>
        <v>1.5594923493523867</v>
      </c>
      <c r="FQ42" s="27">
        <f t="shared" si="171"/>
        <v>13.571213035606519</v>
      </c>
      <c r="FR42" s="27">
        <f t="shared" si="171"/>
        <v>3.040105009024213</v>
      </c>
      <c r="FS42" s="27">
        <f t="shared" si="171"/>
        <v>4.484315243299585</v>
      </c>
      <c r="GS42" s="149" t="s">
        <v>242</v>
      </c>
      <c r="GT42" s="152">
        <f>(GT14/GT24)*100</f>
        <v>0.35319537937338985</v>
      </c>
      <c r="GU42" s="152">
        <f aca="true" t="shared" si="172" ref="GU42:HC42">(GU14/GU24)*100</f>
        <v>0.37866580728327426</v>
      </c>
      <c r="GV42" s="152">
        <f t="shared" si="172"/>
        <v>1.0686567164179106</v>
      </c>
      <c r="GW42" s="152">
        <f t="shared" si="172"/>
        <v>0.8399918049580004</v>
      </c>
      <c r="GX42" s="152">
        <f t="shared" si="172"/>
        <v>2.2086610152180572</v>
      </c>
      <c r="GY42" s="152">
        <f t="shared" si="172"/>
        <v>1.9434124035438698</v>
      </c>
      <c r="GZ42" s="152">
        <f t="shared" si="172"/>
        <v>0.36866660141594076</v>
      </c>
      <c r="HA42" s="152">
        <f t="shared" si="172"/>
        <v>0.9844598672299335</v>
      </c>
      <c r="HB42" s="152">
        <f t="shared" si="172"/>
        <v>2.1869066872934395</v>
      </c>
      <c r="HC42" s="152">
        <f t="shared" si="172"/>
        <v>1.0883144155674946</v>
      </c>
    </row>
    <row r="43" spans="1:211" ht="15" customHeight="1">
      <c r="A43" s="72"/>
      <c r="B43" s="72"/>
      <c r="C43" s="72"/>
      <c r="D43" s="72"/>
      <c r="E43" s="72"/>
      <c r="F43" s="72"/>
      <c r="K43" s="53"/>
      <c r="L43" s="103"/>
      <c r="M43" s="103"/>
      <c r="N43" s="103"/>
      <c r="O43" s="103"/>
      <c r="P43" s="103"/>
      <c r="Q43" s="103"/>
      <c r="R43" s="103"/>
      <c r="S43" s="103"/>
      <c r="T43" s="103"/>
      <c r="U43" s="104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FI43" s="23" t="s">
        <v>144</v>
      </c>
      <c r="FJ43" s="16">
        <f>(FJ16/FJ21)*100</f>
        <v>1.9072550486163051</v>
      </c>
      <c r="FK43" s="16">
        <f aca="true" t="shared" si="173" ref="FK43:FS43">(FK16/FK21)*100</f>
        <v>0.4646041465248684</v>
      </c>
      <c r="FL43" s="16">
        <f t="shared" si="173"/>
        <v>10.364179104477612</v>
      </c>
      <c r="FM43" s="16">
        <f t="shared" si="173"/>
        <v>7.498463429625077</v>
      </c>
      <c r="FN43" s="16">
        <f t="shared" si="173"/>
        <v>1.8026759268716168</v>
      </c>
      <c r="FO43" s="16">
        <f t="shared" si="173"/>
        <v>4.429837096313232</v>
      </c>
      <c r="FP43" s="16">
        <f t="shared" si="173"/>
        <v>1.0309614694463476</v>
      </c>
      <c r="FQ43" s="16">
        <f t="shared" si="173"/>
        <v>9.308992154496078</v>
      </c>
      <c r="FR43" s="16">
        <f t="shared" si="173"/>
        <v>2.0181421840939455</v>
      </c>
      <c r="FS43" s="16">
        <f t="shared" si="173"/>
        <v>3.0357840845513</v>
      </c>
      <c r="GS43" s="138" t="s">
        <v>243</v>
      </c>
      <c r="GT43" s="145">
        <f>(GT15/GT24)*100</f>
        <v>1.5582149090002493</v>
      </c>
      <c r="GU43" s="145">
        <f aca="true" t="shared" si="174" ref="GU43:HC43">(GU15/GU24)*100</f>
        <v>1.2111934686862176</v>
      </c>
      <c r="GV43" s="145">
        <f t="shared" si="174"/>
        <v>8.244776119402985</v>
      </c>
      <c r="GW43" s="145">
        <f t="shared" si="174"/>
        <v>7.375537799631224</v>
      </c>
      <c r="GX43" s="145">
        <f t="shared" si="174"/>
        <v>2.479317740782351</v>
      </c>
      <c r="GY43" s="145">
        <f t="shared" si="174"/>
        <v>3.2866533295227205</v>
      </c>
      <c r="GZ43" s="145">
        <f t="shared" si="174"/>
        <v>1.3474274901308279</v>
      </c>
      <c r="HA43" s="145">
        <f t="shared" si="174"/>
        <v>7.9247133373566685</v>
      </c>
      <c r="HB43" s="145">
        <f t="shared" si="174"/>
        <v>2.5455312565923633</v>
      </c>
      <c r="HC43" s="145">
        <f t="shared" si="174"/>
        <v>3.075637851881941</v>
      </c>
    </row>
    <row r="44" spans="1:211" ht="15" customHeight="1">
      <c r="A44" s="72"/>
      <c r="B44" s="72"/>
      <c r="C44" s="72"/>
      <c r="D44" s="72"/>
      <c r="E44" s="72"/>
      <c r="F44" s="72"/>
      <c r="K44" s="54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FI44" s="23" t="s">
        <v>145</v>
      </c>
      <c r="FJ44" s="16">
        <f>(FJ17/FJ21)*100</f>
        <v>0.7063907587467797</v>
      </c>
      <c r="FK44" s="16">
        <f aca="true" t="shared" si="175" ref="FK44:FS44">(FK17/FK21)*100</f>
        <v>0.41357825760017186</v>
      </c>
      <c r="FL44" s="16">
        <f t="shared" si="175"/>
        <v>4.4537313432835814</v>
      </c>
      <c r="FM44" s="16">
        <f t="shared" si="175"/>
        <v>3.9336201598033185</v>
      </c>
      <c r="FN44" s="16">
        <f t="shared" si="175"/>
        <v>1.0009192115207843</v>
      </c>
      <c r="FO44" s="16">
        <f t="shared" si="175"/>
        <v>1.2575021434695628</v>
      </c>
      <c r="FP44" s="16">
        <f t="shared" si="175"/>
        <v>0.528530879906039</v>
      </c>
      <c r="FQ44" s="16">
        <f t="shared" si="175"/>
        <v>4.262220881110441</v>
      </c>
      <c r="FR44" s="16">
        <f t="shared" si="175"/>
        <v>1.0219628249302675</v>
      </c>
      <c r="FS44" s="16">
        <f t="shared" si="175"/>
        <v>1.4485311587482852</v>
      </c>
      <c r="GS44" s="23" t="s">
        <v>244</v>
      </c>
      <c r="GT44" s="16">
        <f>(GT16/GT24)*100</f>
        <v>1.5000415523975734</v>
      </c>
      <c r="GU44" s="16">
        <f aca="true" t="shared" si="176" ref="GU44:HC44">(GU16/GU24)*100</f>
        <v>1.1816521645719198</v>
      </c>
      <c r="GV44" s="16">
        <f t="shared" si="176"/>
        <v>7.7791044776119405</v>
      </c>
      <c r="GW44" s="16">
        <f t="shared" si="176"/>
        <v>6.986273304650687</v>
      </c>
      <c r="GX44" s="16">
        <f t="shared" si="176"/>
        <v>2.178020631191911</v>
      </c>
      <c r="GY44" s="16">
        <f t="shared" si="176"/>
        <v>2.829379822806516</v>
      </c>
      <c r="GZ44" s="16">
        <f t="shared" si="176"/>
        <v>1.3066457864343741</v>
      </c>
      <c r="HA44" s="16">
        <f t="shared" si="176"/>
        <v>7.487175618587809</v>
      </c>
      <c r="HB44" s="16">
        <f t="shared" si="176"/>
        <v>2.2314417645266387</v>
      </c>
      <c r="HC44" s="16">
        <f t="shared" si="176"/>
        <v>2.8648727361910526</v>
      </c>
    </row>
    <row r="45" spans="1:211" ht="15" customHeight="1">
      <c r="A45" s="72"/>
      <c r="B45" s="72"/>
      <c r="C45" s="72"/>
      <c r="D45" s="72"/>
      <c r="E45" s="72"/>
      <c r="F45" s="72"/>
      <c r="K45" s="118"/>
      <c r="L45" s="100"/>
      <c r="M45" s="100"/>
      <c r="N45" s="100"/>
      <c r="O45" s="100"/>
      <c r="P45" s="100"/>
      <c r="Q45" s="100"/>
      <c r="R45" s="100"/>
      <c r="S45" s="100"/>
      <c r="T45" s="100"/>
      <c r="U45" s="99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FI45" s="24" t="s">
        <v>146</v>
      </c>
      <c r="FJ45" s="27">
        <f>(FJ18/FJ21)*100</f>
        <v>0.8850660683121416</v>
      </c>
      <c r="FK45" s="27">
        <f aca="true" t="shared" si="177" ref="FK45:FS45">(FK18/FK21)*100</f>
        <v>0.6687077022236545</v>
      </c>
      <c r="FL45" s="27">
        <f t="shared" si="177"/>
        <v>3.140298507462687</v>
      </c>
      <c r="FM45" s="27">
        <f t="shared" si="177"/>
        <v>2.7248514648637574</v>
      </c>
      <c r="FN45" s="27">
        <f t="shared" si="177"/>
        <v>4.116024920845675</v>
      </c>
      <c r="FO45" s="27">
        <f t="shared" si="177"/>
        <v>5.458702486424693</v>
      </c>
      <c r="FP45" s="27">
        <f t="shared" si="177"/>
        <v>0.753645884310463</v>
      </c>
      <c r="FQ45" s="27">
        <f t="shared" si="177"/>
        <v>2.987326493663247</v>
      </c>
      <c r="FR45" s="27">
        <f t="shared" si="177"/>
        <v>4.226144434287322</v>
      </c>
      <c r="FS45" s="27">
        <f t="shared" si="177"/>
        <v>2.342941667880163</v>
      </c>
      <c r="GS45" s="23" t="s">
        <v>245</v>
      </c>
      <c r="GT45" s="16">
        <f>(GT17/GT24)*100</f>
        <v>0.058173356602675974</v>
      </c>
      <c r="GU45" s="16">
        <f aca="true" t="shared" si="178" ref="GU45:HC45">(GU17/GU24)*100</f>
        <v>0.029541304114297992</v>
      </c>
      <c r="GV45" s="16">
        <f t="shared" si="178"/>
        <v>0.46567164179104475</v>
      </c>
      <c r="GW45" s="16">
        <f t="shared" si="178"/>
        <v>0.3892644949805368</v>
      </c>
      <c r="GX45" s="16">
        <f t="shared" si="178"/>
        <v>0.3012971095904402</v>
      </c>
      <c r="GY45" s="16">
        <f t="shared" si="178"/>
        <v>0.45727350671620465</v>
      </c>
      <c r="GZ45" s="16">
        <f t="shared" si="178"/>
        <v>0.040781703696453626</v>
      </c>
      <c r="HA45" s="16">
        <f t="shared" si="178"/>
        <v>0.4375377187688594</v>
      </c>
      <c r="HB45" s="16">
        <f t="shared" si="178"/>
        <v>0.3140894920657244</v>
      </c>
      <c r="HC45" s="16">
        <f t="shared" si="178"/>
        <v>0.21076511569088802</v>
      </c>
    </row>
    <row r="46" spans="1:211" ht="15" customHeight="1">
      <c r="A46" s="72"/>
      <c r="B46" s="72"/>
      <c r="C46" s="72"/>
      <c r="D46" s="72"/>
      <c r="E46" s="72"/>
      <c r="F46" s="72"/>
      <c r="K46" s="118"/>
      <c r="L46" s="100"/>
      <c r="M46" s="100"/>
      <c r="N46" s="100"/>
      <c r="O46" s="100"/>
      <c r="P46" s="100"/>
      <c r="Q46" s="100"/>
      <c r="R46" s="100"/>
      <c r="S46" s="100"/>
      <c r="T46" s="100"/>
      <c r="U46" s="99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FI46" s="23" t="s">
        <v>147</v>
      </c>
      <c r="FJ46" s="16">
        <f>(FJ19/FJ21)*100</f>
        <v>0.8850660683121416</v>
      </c>
      <c r="FK46" s="16">
        <f aca="true" t="shared" si="179" ref="FK46:FS46">(FK19/FK21)*100</f>
        <v>0.6687077022236545</v>
      </c>
      <c r="FL46" s="16">
        <f t="shared" si="179"/>
        <v>3.140298507462687</v>
      </c>
      <c r="FM46" s="16">
        <f t="shared" si="179"/>
        <v>2.7248514648637574</v>
      </c>
      <c r="FN46" s="16">
        <f t="shared" si="179"/>
        <v>4.116024920845675</v>
      </c>
      <c r="FO46" s="16">
        <f t="shared" si="179"/>
        <v>5.458702486424693</v>
      </c>
      <c r="FP46" s="16">
        <f t="shared" si="179"/>
        <v>0.753645884310463</v>
      </c>
      <c r="FQ46" s="16">
        <f t="shared" si="179"/>
        <v>2.987326493663247</v>
      </c>
      <c r="FR46" s="16">
        <f t="shared" si="179"/>
        <v>4.226144434287322</v>
      </c>
      <c r="FS46" s="16">
        <f t="shared" si="179"/>
        <v>2.342941667880163</v>
      </c>
      <c r="GS46" s="24" t="s">
        <v>246</v>
      </c>
      <c r="GT46" s="27">
        <f>(GT18/GT24)*100</f>
        <v>37.787750353195385</v>
      </c>
      <c r="GU46" s="27">
        <f aca="true" t="shared" si="180" ref="GU46:HC46">(GU18/GU24)*100</f>
        <v>5.196583951015147</v>
      </c>
      <c r="GV46" s="27">
        <f t="shared" si="180"/>
        <v>48.77014925373134</v>
      </c>
      <c r="GW46" s="27">
        <f t="shared" si="180"/>
        <v>41.52837533292358</v>
      </c>
      <c r="GX46" s="27">
        <f t="shared" si="180"/>
        <v>8.449085895209887</v>
      </c>
      <c r="GY46" s="27">
        <f t="shared" si="180"/>
        <v>19.57702200628751</v>
      </c>
      <c r="GZ46" s="27">
        <f t="shared" si="180"/>
        <v>17.99125640272748</v>
      </c>
      <c r="HA46" s="27">
        <f t="shared" si="180"/>
        <v>46.103651176825586</v>
      </c>
      <c r="HB46" s="27">
        <f t="shared" si="180"/>
        <v>9.361742024705249</v>
      </c>
      <c r="HC46" s="27">
        <f t="shared" si="180"/>
        <v>20.881841244050676</v>
      </c>
    </row>
    <row r="47" spans="11:211" ht="15"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FI47" s="23" t="s">
        <v>148</v>
      </c>
      <c r="FJ47" s="16">
        <f>(FJ20/FJ21)*100</f>
        <v>0</v>
      </c>
      <c r="FK47" s="16">
        <f aca="true" t="shared" si="181" ref="FK47:FS47">(FK20/FK21)*100</f>
        <v>0</v>
      </c>
      <c r="FL47" s="16">
        <f t="shared" si="181"/>
        <v>0</v>
      </c>
      <c r="FM47" s="16">
        <f t="shared" si="181"/>
        <v>0</v>
      </c>
      <c r="FN47" s="16">
        <f t="shared" si="181"/>
        <v>0</v>
      </c>
      <c r="FO47" s="16">
        <f t="shared" si="181"/>
        <v>0</v>
      </c>
      <c r="FP47" s="16">
        <f t="shared" si="181"/>
        <v>0</v>
      </c>
      <c r="FQ47" s="16">
        <f t="shared" si="181"/>
        <v>0</v>
      </c>
      <c r="FR47" s="16">
        <f t="shared" si="181"/>
        <v>0</v>
      </c>
      <c r="FS47" s="16">
        <f t="shared" si="181"/>
        <v>0</v>
      </c>
      <c r="GS47" s="23" t="s">
        <v>247</v>
      </c>
      <c r="GT47" s="16">
        <f>(GT19/GT24)*100</f>
        <v>33.86935926202942</v>
      </c>
      <c r="GU47" s="16">
        <f aca="true" t="shared" si="182" ref="GU47:HC47">(GU19/GU24)*100</f>
        <v>3.300569341497476</v>
      </c>
      <c r="GV47" s="16">
        <f t="shared" si="182"/>
        <v>24.80597014925373</v>
      </c>
      <c r="GW47" s="16">
        <f t="shared" si="182"/>
        <v>20.77443146896128</v>
      </c>
      <c r="GX47" s="16">
        <f t="shared" si="182"/>
        <v>3.0333980185884997</v>
      </c>
      <c r="GY47" s="16">
        <f t="shared" si="182"/>
        <v>10.26007430694484</v>
      </c>
      <c r="GZ47" s="16">
        <f t="shared" si="182"/>
        <v>15.301295226909401</v>
      </c>
      <c r="HA47" s="16">
        <f t="shared" si="182"/>
        <v>23.321514785757394</v>
      </c>
      <c r="HB47" s="16">
        <f t="shared" si="182"/>
        <v>3.626092867355788</v>
      </c>
      <c r="HC47" s="16">
        <f t="shared" si="182"/>
        <v>13.113422288985799</v>
      </c>
    </row>
    <row r="48" spans="11:211" ht="15"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FI48" s="63" t="s">
        <v>109</v>
      </c>
      <c r="FJ48" s="67">
        <f>FJ33+FJ36+FJ37+FJ38+FJ39+FJ40+FJ41+FJ42+FJ45</f>
        <v>100</v>
      </c>
      <c r="FK48" s="67">
        <f aca="true" t="shared" si="183" ref="FK48:FS48">FK33+FK36+FK37+FK38+FK39+FK40+FK41+FK42+FK45</f>
        <v>100.00000000000001</v>
      </c>
      <c r="FL48" s="67">
        <f t="shared" si="183"/>
        <v>100</v>
      </c>
      <c r="FM48" s="67">
        <f t="shared" si="183"/>
        <v>100.00000000000001</v>
      </c>
      <c r="FN48" s="67">
        <f t="shared" si="183"/>
        <v>100</v>
      </c>
      <c r="FO48" s="67">
        <f t="shared" si="183"/>
        <v>100.00000000000001</v>
      </c>
      <c r="FP48" s="67">
        <f t="shared" si="183"/>
        <v>99.99999999999999</v>
      </c>
      <c r="FQ48" s="67">
        <f t="shared" si="183"/>
        <v>99.99999999999999</v>
      </c>
      <c r="FR48" s="67">
        <f t="shared" si="183"/>
        <v>100</v>
      </c>
      <c r="FS48" s="67">
        <f t="shared" si="183"/>
        <v>100.00000000000001</v>
      </c>
      <c r="GS48" s="23" t="s">
        <v>248</v>
      </c>
      <c r="GT48" s="16">
        <f>(GT20/GT24)*100</f>
        <v>0.6773040804454418</v>
      </c>
      <c r="GU48" s="16">
        <f aca="true" t="shared" si="184" ref="GU48:HC48">(GU20/GU24)*100</f>
        <v>0.3061553335481792</v>
      </c>
      <c r="GV48" s="16">
        <f t="shared" si="184"/>
        <v>2.1432835820895524</v>
      </c>
      <c r="GW48" s="16">
        <f t="shared" si="184"/>
        <v>1.8951034624052447</v>
      </c>
      <c r="GX48" s="16">
        <f t="shared" si="184"/>
        <v>1.7899091001940557</v>
      </c>
      <c r="GY48" s="16">
        <f t="shared" si="184"/>
        <v>3.1723349528436695</v>
      </c>
      <c r="GZ48" s="16">
        <f t="shared" si="184"/>
        <v>0.4518612769567061</v>
      </c>
      <c r="HA48" s="16">
        <f t="shared" si="184"/>
        <v>2.051901025950513</v>
      </c>
      <c r="HB48" s="16">
        <f t="shared" si="184"/>
        <v>1.9032885638609567</v>
      </c>
      <c r="HC48" s="16">
        <f t="shared" si="184"/>
        <v>1.2515615779026188</v>
      </c>
    </row>
    <row r="49" spans="11:211" ht="15" customHeight="1"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FI49" s="113" t="s">
        <v>270</v>
      </c>
      <c r="FJ49" s="142"/>
      <c r="FK49" s="95"/>
      <c r="FL49" s="95"/>
      <c r="FM49" s="95"/>
      <c r="FN49" s="95"/>
      <c r="FO49" s="95"/>
      <c r="FP49" s="95"/>
      <c r="FQ49" s="95"/>
      <c r="FR49" s="95"/>
      <c r="FS49" s="99" t="s">
        <v>0</v>
      </c>
      <c r="GS49" s="23" t="s">
        <v>249</v>
      </c>
      <c r="GT49" s="16">
        <f>(GT21/GT24)*100</f>
        <v>0.7313221972907836</v>
      </c>
      <c r="GU49" s="16">
        <f aca="true" t="shared" si="185" ref="GU49:HC49">(GU21/GU24)*100</f>
        <v>0.4001503920936728</v>
      </c>
      <c r="GV49" s="16">
        <f t="shared" si="185"/>
        <v>5.916417910447761</v>
      </c>
      <c r="GW49" s="16">
        <f t="shared" si="185"/>
        <v>3.6980127023150997</v>
      </c>
      <c r="GX49" s="16">
        <f t="shared" si="185"/>
        <v>1.2256153610458584</v>
      </c>
      <c r="GY49" s="16">
        <f t="shared" si="185"/>
        <v>1.5147184909974278</v>
      </c>
      <c r="GZ49" s="16">
        <f t="shared" si="185"/>
        <v>0.530162148053897</v>
      </c>
      <c r="HA49" s="16">
        <f t="shared" si="185"/>
        <v>5.099577549788775</v>
      </c>
      <c r="HB49" s="16">
        <f t="shared" si="185"/>
        <v>1.2493261139629186</v>
      </c>
      <c r="HC49" s="16">
        <f t="shared" si="185"/>
        <v>1.6937851115522276</v>
      </c>
    </row>
    <row r="50" spans="11:211" ht="15"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FI50" s="95"/>
      <c r="FJ50" s="142"/>
      <c r="FK50" s="95"/>
      <c r="FL50" s="142"/>
      <c r="FM50" s="95"/>
      <c r="FN50" s="95"/>
      <c r="FO50" s="95"/>
      <c r="FP50" s="95"/>
      <c r="FQ50" s="95"/>
      <c r="FR50" s="95"/>
      <c r="FS50" s="99" t="s">
        <v>7</v>
      </c>
      <c r="GS50" s="23" t="s">
        <v>250</v>
      </c>
      <c r="GT50" s="16">
        <f>(GT22/GT24)*100</f>
        <v>1.0637413778775036</v>
      </c>
      <c r="GU50" s="16">
        <f aca="true" t="shared" si="186" ref="GU50:HC50">(GU22/GU24)*100</f>
        <v>0.5505424857664626</v>
      </c>
      <c r="GV50" s="16">
        <f t="shared" si="186"/>
        <v>11.564179104477612</v>
      </c>
      <c r="GW50" s="16">
        <f t="shared" si="186"/>
        <v>11.534521614423273</v>
      </c>
      <c r="GX50" s="16">
        <f t="shared" si="186"/>
        <v>1.197528342355224</v>
      </c>
      <c r="GY50" s="16">
        <f t="shared" si="186"/>
        <v>2.715061446127465</v>
      </c>
      <c r="GZ50" s="16">
        <f t="shared" si="186"/>
        <v>0.7520146161626048</v>
      </c>
      <c r="HA50" s="16">
        <f t="shared" si="186"/>
        <v>11.553258901629452</v>
      </c>
      <c r="HB50" s="16">
        <f t="shared" si="186"/>
        <v>1.3219886083960342</v>
      </c>
      <c r="HC50" s="16">
        <f t="shared" si="186"/>
        <v>3.133119247070365</v>
      </c>
    </row>
    <row r="51" spans="11:211" ht="15" customHeight="1"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GS51" s="23" t="s">
        <v>251</v>
      </c>
      <c r="GT51" s="16">
        <f>(GT23/GT24)*100</f>
        <v>1.4460234355522315</v>
      </c>
      <c r="GU51" s="16">
        <f aca="true" t="shared" si="187" ref="GU51:HC51">(GU23/GU24)*100</f>
        <v>0.6391663981093565</v>
      </c>
      <c r="GV51" s="16">
        <f t="shared" si="187"/>
        <v>4.340298507462687</v>
      </c>
      <c r="GW51" s="16">
        <f t="shared" si="187"/>
        <v>3.6263060848186845</v>
      </c>
      <c r="GX51" s="16">
        <f t="shared" si="187"/>
        <v>1.2026350730262485</v>
      </c>
      <c r="GY51" s="16">
        <f t="shared" si="187"/>
        <v>1.914832809374107</v>
      </c>
      <c r="GZ51" s="16">
        <f t="shared" si="187"/>
        <v>0.9559231346448729</v>
      </c>
      <c r="HA51" s="16">
        <f t="shared" si="187"/>
        <v>4.077398913699456</v>
      </c>
      <c r="HB51" s="16">
        <f t="shared" si="187"/>
        <v>1.2610458711295502</v>
      </c>
      <c r="HC51" s="16">
        <f t="shared" si="187"/>
        <v>1.6899530185396658</v>
      </c>
    </row>
    <row r="52" spans="11:211" ht="15"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GS52" s="63" t="s">
        <v>109</v>
      </c>
      <c r="GT52" s="67">
        <f>GT37+GT38+GT40+GT41+GT42+GT44+GT45+GT47+GT48+GT49+GT50+GT51</f>
        <v>100</v>
      </c>
      <c r="GU52" s="67">
        <f aca="true" t="shared" si="188" ref="GU52:HC52">GU37+GU38+GU40+GU41+GU42+GU44+GU45+GU47+GU48+GU49+GU50+GU51</f>
        <v>99.99999999999999</v>
      </c>
      <c r="GV52" s="67">
        <f t="shared" si="188"/>
        <v>100.00000000000001</v>
      </c>
      <c r="GW52" s="67">
        <f t="shared" si="188"/>
        <v>99.99999999999999</v>
      </c>
      <c r="GX52" s="67">
        <f t="shared" si="188"/>
        <v>99.99999999999999</v>
      </c>
      <c r="GY52" s="67">
        <f t="shared" si="188"/>
        <v>100</v>
      </c>
      <c r="GZ52" s="67">
        <f t="shared" si="188"/>
        <v>100.00000000000001</v>
      </c>
      <c r="HA52" s="67">
        <f t="shared" si="188"/>
        <v>100</v>
      </c>
      <c r="HB52" s="67">
        <f t="shared" si="188"/>
        <v>100.00000000000001</v>
      </c>
      <c r="HC52" s="67">
        <f t="shared" si="188"/>
        <v>100.00000000000001</v>
      </c>
    </row>
    <row r="53" spans="11:211" ht="15"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GS53" s="98" t="s">
        <v>271</v>
      </c>
      <c r="GT53" s="142"/>
      <c r="GU53" s="95"/>
      <c r="GV53" s="95"/>
      <c r="GW53" s="95"/>
      <c r="GX53" s="95"/>
      <c r="GY53" s="95"/>
      <c r="GZ53" s="95"/>
      <c r="HA53" s="95"/>
      <c r="HB53" s="95"/>
      <c r="HC53" s="99" t="s">
        <v>0</v>
      </c>
    </row>
    <row r="54" spans="11:211" ht="15"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GS54" s="95"/>
      <c r="GT54" s="142"/>
      <c r="GU54" s="95"/>
      <c r="GV54" s="142"/>
      <c r="GW54" s="95"/>
      <c r="GX54" s="95"/>
      <c r="GY54" s="95"/>
      <c r="GZ54" s="95"/>
      <c r="HA54" s="95"/>
      <c r="HB54" s="95"/>
      <c r="HC54" s="99" t="s">
        <v>7</v>
      </c>
    </row>
    <row r="55" spans="11:21" ht="14.25"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</row>
    <row r="56" spans="11:21" ht="14.25"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</row>
    <row r="57" spans="11:21" ht="14.25"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</row>
    <row r="58" spans="11:21" ht="14.25"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</row>
    <row r="59" spans="11:21" ht="14.25"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</row>
    <row r="60" spans="11:21" ht="14.25"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</row>
    <row r="61" spans="11:21" ht="14.25"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</row>
  </sheetData>
  <sheetProtection/>
  <mergeCells count="161">
    <mergeCell ref="FG3:FG5"/>
    <mergeCell ref="FC3:FC5"/>
    <mergeCell ref="FD3:FD5"/>
    <mergeCell ref="FE3:FE5"/>
    <mergeCell ref="FF3:FF5"/>
    <mergeCell ref="EF3:EF5"/>
    <mergeCell ref="EG3:EG5"/>
    <mergeCell ref="EH3:EH5"/>
    <mergeCell ref="EI3:EI5"/>
    <mergeCell ref="EY3:EY5"/>
    <mergeCell ref="EB3:EB5"/>
    <mergeCell ref="EC3:EC5"/>
    <mergeCell ref="ED3:ED5"/>
    <mergeCell ref="EE3:EE5"/>
    <mergeCell ref="DX3:DX5"/>
    <mergeCell ref="DY3:DY5"/>
    <mergeCell ref="DZ3:DZ5"/>
    <mergeCell ref="EA3:EA5"/>
    <mergeCell ref="ER14:ER16"/>
    <mergeCell ref="DR14:DR16"/>
    <mergeCell ref="DS14:DS16"/>
    <mergeCell ref="DT14:DT16"/>
    <mergeCell ref="DU14:DU16"/>
    <mergeCell ref="DN14:DN16"/>
    <mergeCell ref="DO14:DO16"/>
    <mergeCell ref="DP14:DP16"/>
    <mergeCell ref="DQ14:DQ16"/>
    <mergeCell ref="ET14:ET16"/>
    <mergeCell ref="EM14:EM16"/>
    <mergeCell ref="EN14:EN16"/>
    <mergeCell ref="EO14:EO16"/>
    <mergeCell ref="EP14:EP16"/>
    <mergeCell ref="DJ14:DJ16"/>
    <mergeCell ref="DK14:DK16"/>
    <mergeCell ref="DL14:DL16"/>
    <mergeCell ref="DM14:DM16"/>
    <mergeCell ref="EQ14:EQ16"/>
    <mergeCell ref="EU14:EU16"/>
    <mergeCell ref="EX3:EX5"/>
    <mergeCell ref="CU21:CU24"/>
    <mergeCell ref="CV21:CV24"/>
    <mergeCell ref="CW21:CW24"/>
    <mergeCell ref="CX21:CX24"/>
    <mergeCell ref="CV3:CV6"/>
    <mergeCell ref="CU3:CU6"/>
    <mergeCell ref="EL14:EL16"/>
    <mergeCell ref="ES14:ES16"/>
    <mergeCell ref="CX3:CX6"/>
    <mergeCell ref="CW3:CW6"/>
    <mergeCell ref="CM21:CM24"/>
    <mergeCell ref="CN21:CN24"/>
    <mergeCell ref="CO21:CO24"/>
    <mergeCell ref="CP21:CP24"/>
    <mergeCell ref="CQ21:CQ24"/>
    <mergeCell ref="CR21:CR24"/>
    <mergeCell ref="CS21:CS24"/>
    <mergeCell ref="CT21:CT24"/>
    <mergeCell ref="EZ3:EZ5"/>
    <mergeCell ref="CJ20:CJ22"/>
    <mergeCell ref="CO3:CO6"/>
    <mergeCell ref="CN3:CN6"/>
    <mergeCell ref="CM3:CM6"/>
    <mergeCell ref="CJ3:CJ5"/>
    <mergeCell ref="CR3:CR6"/>
    <mergeCell ref="CQ3:CQ6"/>
    <mergeCell ref="CT3:CT6"/>
    <mergeCell ref="CS3:CS6"/>
    <mergeCell ref="CF20:CF22"/>
    <mergeCell ref="CG20:CG22"/>
    <mergeCell ref="CH20:CH22"/>
    <mergeCell ref="CI20:CI22"/>
    <mergeCell ref="CB20:CB22"/>
    <mergeCell ref="CC20:CC22"/>
    <mergeCell ref="CD20:CD22"/>
    <mergeCell ref="CE20:CE22"/>
    <mergeCell ref="CG3:CG5"/>
    <mergeCell ref="CH3:CH5"/>
    <mergeCell ref="CI3:CI5"/>
    <mergeCell ref="CB3:CB5"/>
    <mergeCell ref="CC3:CC5"/>
    <mergeCell ref="CD3:CD5"/>
    <mergeCell ref="CE3:CE5"/>
    <mergeCell ref="FA3:FA5"/>
    <mergeCell ref="FB3:FB5"/>
    <mergeCell ref="AG3:AG4"/>
    <mergeCell ref="W15:W16"/>
    <mergeCell ref="BA14:BA15"/>
    <mergeCell ref="Y3:Y4"/>
    <mergeCell ref="Z3:Z4"/>
    <mergeCell ref="AA3:AA4"/>
    <mergeCell ref="AB3:AB4"/>
    <mergeCell ref="CF3:CF5"/>
    <mergeCell ref="BA30:BA31"/>
    <mergeCell ref="AC3:AC4"/>
    <mergeCell ref="AD3:AD4"/>
    <mergeCell ref="AE3:AE4"/>
    <mergeCell ref="AF3:AF4"/>
    <mergeCell ref="T19:T20"/>
    <mergeCell ref="U19:U20"/>
    <mergeCell ref="K31:K32"/>
    <mergeCell ref="X3:X4"/>
    <mergeCell ref="P19:P20"/>
    <mergeCell ref="Q19:Q20"/>
    <mergeCell ref="R19:R20"/>
    <mergeCell ref="S19:S20"/>
    <mergeCell ref="L19:L20"/>
    <mergeCell ref="M19:M20"/>
    <mergeCell ref="N19:N20"/>
    <mergeCell ref="O19:O20"/>
    <mergeCell ref="R3:R4"/>
    <mergeCell ref="S3:S4"/>
    <mergeCell ref="L3:L4"/>
    <mergeCell ref="M3:M4"/>
    <mergeCell ref="K15:K16"/>
    <mergeCell ref="CP3:CP6"/>
    <mergeCell ref="T3:T4"/>
    <mergeCell ref="U3:U4"/>
    <mergeCell ref="N3:N4"/>
    <mergeCell ref="O3:O4"/>
    <mergeCell ref="P3:P4"/>
    <mergeCell ref="Q3:Q4"/>
    <mergeCell ref="GZ3:GZ5"/>
    <mergeCell ref="HA3:HA5"/>
    <mergeCell ref="HB3:HB5"/>
    <mergeCell ref="HC3:HC5"/>
    <mergeCell ref="FM3:FM5"/>
    <mergeCell ref="FL3:FL5"/>
    <mergeCell ref="GX3:GX5"/>
    <mergeCell ref="GY3:GY5"/>
    <mergeCell ref="FK3:FK5"/>
    <mergeCell ref="FJ3:FJ5"/>
    <mergeCell ref="GV3:GV5"/>
    <mergeCell ref="GW3:GW5"/>
    <mergeCell ref="FS3:FS5"/>
    <mergeCell ref="FR3:FR5"/>
    <mergeCell ref="FQ3:FQ5"/>
    <mergeCell ref="FP3:FP5"/>
    <mergeCell ref="FO3:FO5"/>
    <mergeCell ref="FN3:FN5"/>
    <mergeCell ref="GT3:GT5"/>
    <mergeCell ref="GU3:GU5"/>
    <mergeCell ref="GT31:GT33"/>
    <mergeCell ref="GU31:GU33"/>
    <mergeCell ref="FP30:FP32"/>
    <mergeCell ref="FQ30:FQ32"/>
    <mergeCell ref="FR30:FR32"/>
    <mergeCell ref="FS30:FS32"/>
    <mergeCell ref="FJ30:FJ32"/>
    <mergeCell ref="FK30:FK32"/>
    <mergeCell ref="FL30:FL32"/>
    <mergeCell ref="FM30:FM32"/>
    <mergeCell ref="GV31:GV33"/>
    <mergeCell ref="GW31:GW33"/>
    <mergeCell ref="FN30:FN32"/>
    <mergeCell ref="FO30:FO32"/>
    <mergeCell ref="GX31:GX33"/>
    <mergeCell ref="GY31:GY33"/>
    <mergeCell ref="GZ31:GZ33"/>
    <mergeCell ref="HA31:HA33"/>
    <mergeCell ref="HB31:HB33"/>
    <mergeCell ref="HC31:HC33"/>
  </mergeCells>
  <printOptions/>
  <pageMargins left="0.25" right="0.25" top="0.28" bottom="0.42" header="0.27" footer="0.25"/>
  <pageSetup horizontalDpi="300" verticalDpi="300" orientation="landscape" paperSize="9" scale="65" r:id="rId2"/>
  <headerFooter alignWithMargins="0">
    <oddFooter>&amp;L2011 Census Detailed Characteristics - Housing - &amp;A&amp;R&amp;P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70"/>
  <sheetViews>
    <sheetView zoomScalePageLayoutView="0" workbookViewId="0" topLeftCell="BI1">
      <selection activeCell="BK5" sqref="BK5"/>
    </sheetView>
  </sheetViews>
  <sheetFormatPr defaultColWidth="9.140625" defaultRowHeight="12.75"/>
  <cols>
    <col min="1" max="1" width="54.00390625" style="0" customWidth="1"/>
    <col min="2" max="2" width="30.28125" style="0" customWidth="1"/>
    <col min="3" max="3" width="41.28125" style="0" customWidth="1"/>
    <col min="4" max="4" width="41.00390625" style="0" customWidth="1"/>
    <col min="5" max="5" width="29.8515625" style="0" customWidth="1"/>
    <col min="6" max="6" width="15.57421875" style="0" customWidth="1"/>
    <col min="31" max="31" width="1.7109375" style="0" customWidth="1"/>
    <col min="32" max="32" width="54.140625" style="0" customWidth="1"/>
    <col min="33" max="33" width="38.28125" style="0" customWidth="1"/>
    <col min="34" max="34" width="30.57421875" style="0" customWidth="1"/>
    <col min="35" max="35" width="36.7109375" style="0" customWidth="1"/>
    <col min="36" max="36" width="38.57421875" style="0" customWidth="1"/>
    <col min="37" max="37" width="20.00390625" style="0" customWidth="1"/>
    <col min="62" max="62" width="1.7109375" style="0" customWidth="1"/>
    <col min="63" max="63" width="53.00390625" style="0" customWidth="1"/>
    <col min="64" max="64" width="36.421875" style="0" customWidth="1"/>
    <col min="65" max="65" width="29.140625" style="0" customWidth="1"/>
    <col min="66" max="66" width="33.28125" style="0" customWidth="1"/>
    <col min="67" max="67" width="38.8515625" style="0" customWidth="1"/>
    <col min="68" max="68" width="27.421875" style="0" customWidth="1"/>
  </cols>
  <sheetData>
    <row r="1" spans="1:13" ht="15">
      <c r="A1" s="94" t="s">
        <v>469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124" t="s">
        <v>116</v>
      </c>
      <c r="B2" s="302" t="s">
        <v>169</v>
      </c>
      <c r="C2" s="303"/>
      <c r="D2" s="303"/>
      <c r="E2" s="303"/>
      <c r="F2" s="108"/>
      <c r="G2" s="117"/>
      <c r="H2" s="117"/>
      <c r="I2" s="117"/>
      <c r="J2" s="117"/>
      <c r="K2" s="100"/>
      <c r="L2" s="100"/>
      <c r="M2" s="100"/>
    </row>
    <row r="3" spans="1:10" ht="15" customHeight="1">
      <c r="A3" s="109"/>
      <c r="B3" s="43" t="s">
        <v>471</v>
      </c>
      <c r="C3" s="43" t="s">
        <v>472</v>
      </c>
      <c r="D3" s="43" t="s">
        <v>473</v>
      </c>
      <c r="E3" s="44" t="s">
        <v>474</v>
      </c>
      <c r="F3" s="11" t="s">
        <v>1</v>
      </c>
      <c r="G3" s="250"/>
      <c r="H3" s="250"/>
      <c r="I3" s="250"/>
      <c r="J3" s="2"/>
    </row>
    <row r="4" spans="1:10" ht="15" customHeight="1">
      <c r="A4" s="110" t="s">
        <v>34</v>
      </c>
      <c r="B4" s="25">
        <v>19233</v>
      </c>
      <c r="C4" s="25">
        <v>31627</v>
      </c>
      <c r="D4" s="25">
        <v>5774</v>
      </c>
      <c r="E4" s="25">
        <v>4670</v>
      </c>
      <c r="F4" s="69">
        <f>E4+D4+C4+B4</f>
        <v>61304</v>
      </c>
      <c r="G4" s="155"/>
      <c r="H4" s="155"/>
      <c r="I4" s="155"/>
      <c r="J4" s="248"/>
    </row>
    <row r="5" spans="1:68" ht="15" customHeight="1">
      <c r="A5" s="23" t="s">
        <v>35</v>
      </c>
      <c r="B5" s="3">
        <v>10474</v>
      </c>
      <c r="C5" s="3">
        <v>11035</v>
      </c>
      <c r="D5" s="3">
        <v>1515</v>
      </c>
      <c r="E5" s="3">
        <v>1043</v>
      </c>
      <c r="F5" s="68">
        <f aca="true" t="shared" si="0" ref="F5:F12">E5+D5+C5+B5</f>
        <v>24067</v>
      </c>
      <c r="G5" s="155"/>
      <c r="H5" s="155"/>
      <c r="I5" s="155"/>
      <c r="J5" s="248"/>
      <c r="AF5" s="94" t="s">
        <v>485</v>
      </c>
      <c r="AG5" s="95"/>
      <c r="AH5" s="95"/>
      <c r="AI5" s="95"/>
      <c r="AJ5" s="95"/>
      <c r="AK5" s="95"/>
      <c r="BK5" s="94" t="s">
        <v>491</v>
      </c>
      <c r="BL5" s="95"/>
      <c r="BM5" s="95"/>
      <c r="BN5" s="95"/>
      <c r="BO5" s="95"/>
      <c r="BP5" s="95"/>
    </row>
    <row r="6" spans="1:63" ht="15" customHeight="1">
      <c r="A6" s="112" t="s">
        <v>36</v>
      </c>
      <c r="B6" s="3">
        <v>8759</v>
      </c>
      <c r="C6" s="3">
        <v>20592</v>
      </c>
      <c r="D6" s="3">
        <v>4259</v>
      </c>
      <c r="E6" s="3">
        <v>3627</v>
      </c>
      <c r="F6" s="68">
        <f t="shared" si="0"/>
        <v>37237</v>
      </c>
      <c r="G6" s="155"/>
      <c r="H6" s="155"/>
      <c r="I6" s="155"/>
      <c r="J6" s="248"/>
      <c r="AF6" s="94" t="s">
        <v>174</v>
      </c>
      <c r="BK6" s="94" t="s">
        <v>174</v>
      </c>
    </row>
    <row r="7" spans="1:68" ht="15">
      <c r="A7" s="24" t="s">
        <v>37</v>
      </c>
      <c r="B7" s="25">
        <v>4318</v>
      </c>
      <c r="C7" s="25">
        <v>13861</v>
      </c>
      <c r="D7" s="25">
        <v>3142</v>
      </c>
      <c r="E7" s="25">
        <v>5195</v>
      </c>
      <c r="F7" s="69">
        <f t="shared" si="0"/>
        <v>26516</v>
      </c>
      <c r="G7" s="155"/>
      <c r="H7" s="155"/>
      <c r="I7" s="155"/>
      <c r="J7" s="248"/>
      <c r="K7" s="155"/>
      <c r="L7" s="155"/>
      <c r="M7" s="248"/>
      <c r="AF7" s="124" t="s">
        <v>116</v>
      </c>
      <c r="AG7" s="302" t="s">
        <v>486</v>
      </c>
      <c r="AH7" s="303"/>
      <c r="AI7" s="303"/>
      <c r="AJ7" s="305"/>
      <c r="AK7" s="108"/>
      <c r="BK7" s="124" t="s">
        <v>116</v>
      </c>
      <c r="BL7" s="341" t="s">
        <v>489</v>
      </c>
      <c r="BM7" s="342"/>
      <c r="BN7" s="342"/>
      <c r="BO7" s="343"/>
      <c r="BP7" s="108"/>
    </row>
    <row r="8" spans="1:68" ht="15">
      <c r="A8" s="23" t="s">
        <v>38</v>
      </c>
      <c r="B8" s="3">
        <v>2916</v>
      </c>
      <c r="C8" s="3">
        <v>8110</v>
      </c>
      <c r="D8" s="3">
        <v>2211</v>
      </c>
      <c r="E8" s="3">
        <v>3515</v>
      </c>
      <c r="F8" s="68">
        <f t="shared" si="0"/>
        <v>16752</v>
      </c>
      <c r="G8" s="155"/>
      <c r="H8" s="155"/>
      <c r="I8" s="155"/>
      <c r="J8" s="248"/>
      <c r="K8" s="155"/>
      <c r="L8" s="155"/>
      <c r="M8" s="248"/>
      <c r="AF8" s="109"/>
      <c r="AG8" s="43" t="s">
        <v>477</v>
      </c>
      <c r="AH8" s="43" t="s">
        <v>478</v>
      </c>
      <c r="AI8" s="43" t="s">
        <v>479</v>
      </c>
      <c r="AJ8" s="43" t="s">
        <v>480</v>
      </c>
      <c r="AK8" s="11" t="s">
        <v>1</v>
      </c>
      <c r="BK8" s="251"/>
      <c r="BL8" s="106" t="s">
        <v>477</v>
      </c>
      <c r="BM8" s="43" t="s">
        <v>478</v>
      </c>
      <c r="BN8" s="43" t="s">
        <v>479</v>
      </c>
      <c r="BO8" s="44" t="s">
        <v>480</v>
      </c>
      <c r="BP8" s="11" t="s">
        <v>1</v>
      </c>
    </row>
    <row r="9" spans="1:68" ht="15">
      <c r="A9" s="23" t="s">
        <v>39</v>
      </c>
      <c r="B9" s="3">
        <v>1402</v>
      </c>
      <c r="C9" s="3">
        <v>5751</v>
      </c>
      <c r="D9" s="3">
        <v>931</v>
      </c>
      <c r="E9" s="3">
        <v>1680</v>
      </c>
      <c r="F9" s="68">
        <f t="shared" si="0"/>
        <v>9764</v>
      </c>
      <c r="G9" s="155"/>
      <c r="H9" s="155"/>
      <c r="I9" s="155"/>
      <c r="J9" s="248"/>
      <c r="K9" s="155"/>
      <c r="L9" s="155"/>
      <c r="M9" s="248"/>
      <c r="AF9" s="23" t="s">
        <v>481</v>
      </c>
      <c r="AG9" s="3">
        <v>27335</v>
      </c>
      <c r="AH9" s="3">
        <v>15378</v>
      </c>
      <c r="AI9" s="3">
        <v>12813</v>
      </c>
      <c r="AJ9" s="3">
        <v>5778</v>
      </c>
      <c r="AK9" s="68">
        <f>AG9+AH9+AI9+AJ9</f>
        <v>61304</v>
      </c>
      <c r="BK9" s="112" t="s">
        <v>481</v>
      </c>
      <c r="BL9" s="3">
        <v>21861</v>
      </c>
      <c r="BM9" s="3">
        <v>21337</v>
      </c>
      <c r="BN9" s="3">
        <v>15980</v>
      </c>
      <c r="BO9" s="3">
        <v>2126</v>
      </c>
      <c r="BP9" s="252">
        <f>BL9+BM9+BN9+BO9</f>
        <v>61304</v>
      </c>
    </row>
    <row r="10" spans="1:68" ht="15">
      <c r="A10" s="24" t="s">
        <v>40</v>
      </c>
      <c r="B10" s="25">
        <v>4281</v>
      </c>
      <c r="C10" s="25">
        <v>22741</v>
      </c>
      <c r="D10" s="25">
        <v>5647</v>
      </c>
      <c r="E10" s="25">
        <v>10004</v>
      </c>
      <c r="F10" s="69">
        <f t="shared" si="0"/>
        <v>42673</v>
      </c>
      <c r="G10" s="155"/>
      <c r="H10" s="155"/>
      <c r="I10" s="155"/>
      <c r="J10" s="248"/>
      <c r="K10" s="155"/>
      <c r="L10" s="155"/>
      <c r="M10" s="248"/>
      <c r="AF10" s="23" t="s">
        <v>482</v>
      </c>
      <c r="AG10" s="3">
        <v>2791</v>
      </c>
      <c r="AH10" s="3">
        <v>4951</v>
      </c>
      <c r="AI10" s="3">
        <v>11033</v>
      </c>
      <c r="AJ10" s="3">
        <v>7741</v>
      </c>
      <c r="AK10" s="68">
        <f>AG10+AH10+AI10+AJ10</f>
        <v>26516</v>
      </c>
      <c r="BK10" s="23" t="s">
        <v>482</v>
      </c>
      <c r="BL10" s="3">
        <v>2187</v>
      </c>
      <c r="BM10" s="3">
        <v>5310</v>
      </c>
      <c r="BN10" s="3">
        <v>14795</v>
      </c>
      <c r="BO10" s="3">
        <v>4224</v>
      </c>
      <c r="BP10" s="68">
        <f>BL10+BM10+BN10+BO10</f>
        <v>26516</v>
      </c>
    </row>
    <row r="11" spans="1:68" ht="15">
      <c r="A11" s="23" t="s">
        <v>41</v>
      </c>
      <c r="B11" s="3">
        <v>3470</v>
      </c>
      <c r="C11" s="3">
        <v>20921</v>
      </c>
      <c r="D11" s="3">
        <v>5289</v>
      </c>
      <c r="E11" s="3">
        <v>9491</v>
      </c>
      <c r="F11" s="68">
        <f t="shared" si="0"/>
        <v>39171</v>
      </c>
      <c r="G11" s="155"/>
      <c r="H11" s="155"/>
      <c r="I11" s="155"/>
      <c r="J11" s="248"/>
      <c r="K11" s="155"/>
      <c r="L11" s="155"/>
      <c r="M11" s="248"/>
      <c r="AF11" s="23" t="s">
        <v>483</v>
      </c>
      <c r="AG11" s="3">
        <v>4598</v>
      </c>
      <c r="AH11" s="3">
        <v>8607</v>
      </c>
      <c r="AI11" s="3">
        <v>16760</v>
      </c>
      <c r="AJ11" s="3">
        <v>12708</v>
      </c>
      <c r="AK11" s="68">
        <f>AG11+AH11+AI11+AJ11</f>
        <v>42673</v>
      </c>
      <c r="BK11" s="23" t="s">
        <v>483</v>
      </c>
      <c r="BL11" s="3">
        <v>2958</v>
      </c>
      <c r="BM11" s="3">
        <v>10484</v>
      </c>
      <c r="BN11" s="3">
        <v>23793</v>
      </c>
      <c r="BO11" s="3">
        <v>5438</v>
      </c>
      <c r="BP11" s="68">
        <f>BL11+BM11+BN11+BO11</f>
        <v>42673</v>
      </c>
    </row>
    <row r="12" spans="1:68" ht="15">
      <c r="A12" s="41" t="s">
        <v>42</v>
      </c>
      <c r="B12" s="3">
        <v>811</v>
      </c>
      <c r="C12" s="3">
        <v>1820</v>
      </c>
      <c r="D12" s="3">
        <v>358</v>
      </c>
      <c r="E12" s="3">
        <v>513</v>
      </c>
      <c r="F12" s="68">
        <f t="shared" si="0"/>
        <v>3502</v>
      </c>
      <c r="G12" s="155"/>
      <c r="H12" s="155"/>
      <c r="I12" s="155"/>
      <c r="J12" s="248"/>
      <c r="K12" s="155"/>
      <c r="L12" s="155"/>
      <c r="M12" s="248"/>
      <c r="AF12" s="63" t="s">
        <v>127</v>
      </c>
      <c r="AG12" s="64">
        <f>AG9+AG10+AG11</f>
        <v>34724</v>
      </c>
      <c r="AH12" s="64">
        <f>AH9+AH10+AH11</f>
        <v>28936</v>
      </c>
      <c r="AI12" s="64">
        <f>AI9+AI10+AI11</f>
        <v>40606</v>
      </c>
      <c r="AJ12" s="64">
        <f>AJ9+AJ10+AJ11</f>
        <v>26227</v>
      </c>
      <c r="AK12" s="64">
        <f>AK9+AK10+AK11</f>
        <v>130493</v>
      </c>
      <c r="BK12" s="63" t="s">
        <v>127</v>
      </c>
      <c r="BL12" s="64">
        <f>BL9+BL10+BL11</f>
        <v>27006</v>
      </c>
      <c r="BM12" s="64">
        <f>BM9+BM10+BM11</f>
        <v>37131</v>
      </c>
      <c r="BN12" s="64">
        <f>BN9+BN10+BN11</f>
        <v>54568</v>
      </c>
      <c r="BO12" s="64">
        <f>BO9+BO10+BO11</f>
        <v>11788</v>
      </c>
      <c r="BP12" s="64">
        <f>BP9+BP10+BP11</f>
        <v>130493</v>
      </c>
    </row>
    <row r="13" spans="1:68" ht="15">
      <c r="A13" s="63" t="s">
        <v>109</v>
      </c>
      <c r="B13" s="64">
        <f>B5+B6+B8+B9+B11+B12</f>
        <v>27832</v>
      </c>
      <c r="C13" s="64">
        <f>C5+C6+C8+C9+C11+C12</f>
        <v>68229</v>
      </c>
      <c r="D13" s="64">
        <f>D5+D6+D8+D9+D11+D12</f>
        <v>14563</v>
      </c>
      <c r="E13" s="64">
        <f>E5+E6+E8+E9+E11+E12</f>
        <v>19869</v>
      </c>
      <c r="F13" s="64">
        <f>F5+F6+F8+F9+F11+F12</f>
        <v>130493</v>
      </c>
      <c r="G13" s="9"/>
      <c r="H13" s="9"/>
      <c r="I13" s="9"/>
      <c r="J13" s="248"/>
      <c r="K13" s="155"/>
      <c r="L13" s="155"/>
      <c r="M13" s="248"/>
      <c r="AF13" s="98" t="s">
        <v>484</v>
      </c>
      <c r="AG13" s="95"/>
      <c r="AH13" s="95"/>
      <c r="AI13" s="95"/>
      <c r="AJ13" s="95"/>
      <c r="AK13" s="99" t="s">
        <v>0</v>
      </c>
      <c r="BK13" s="98" t="s">
        <v>490</v>
      </c>
      <c r="BL13" s="95"/>
      <c r="BM13" s="95"/>
      <c r="BN13" s="95"/>
      <c r="BO13" s="95"/>
      <c r="BP13" s="99" t="s">
        <v>0</v>
      </c>
    </row>
    <row r="14" spans="1:68" ht="15">
      <c r="A14" s="98" t="s">
        <v>470</v>
      </c>
      <c r="B14" s="95"/>
      <c r="C14" s="95"/>
      <c r="D14" s="95"/>
      <c r="E14" s="95"/>
      <c r="F14" s="99" t="s">
        <v>0</v>
      </c>
      <c r="G14" s="95"/>
      <c r="H14" s="95"/>
      <c r="I14" s="95"/>
      <c r="K14" s="155"/>
      <c r="L14" s="155"/>
      <c r="M14" s="248"/>
      <c r="AF14" s="95"/>
      <c r="AG14" s="95"/>
      <c r="AH14" s="95"/>
      <c r="AI14" s="95"/>
      <c r="AJ14" s="95"/>
      <c r="AK14" s="99" t="s">
        <v>7</v>
      </c>
      <c r="BK14" s="95"/>
      <c r="BL14" s="95"/>
      <c r="BM14" s="95"/>
      <c r="BN14" s="95"/>
      <c r="BO14" s="95"/>
      <c r="BP14" s="99" t="s">
        <v>7</v>
      </c>
    </row>
    <row r="15" spans="1:13" ht="15">
      <c r="A15" s="95"/>
      <c r="B15" s="95"/>
      <c r="C15" s="95"/>
      <c r="D15" s="95"/>
      <c r="E15" s="95"/>
      <c r="F15" s="99" t="s">
        <v>7</v>
      </c>
      <c r="G15" s="95"/>
      <c r="H15" s="95"/>
      <c r="I15" s="95"/>
      <c r="K15" s="155"/>
      <c r="L15" s="155"/>
      <c r="M15" s="248"/>
    </row>
    <row r="16" spans="7:13" ht="15">
      <c r="G16" s="9"/>
      <c r="H16" s="9"/>
      <c r="I16" s="9"/>
      <c r="J16" s="9"/>
      <c r="K16" s="9"/>
      <c r="L16" s="9"/>
      <c r="M16" s="249"/>
    </row>
    <row r="17" spans="7:13" ht="15">
      <c r="G17" s="100"/>
      <c r="H17" s="100"/>
      <c r="I17" s="100"/>
      <c r="J17" s="100"/>
      <c r="K17" s="100"/>
      <c r="L17" s="100"/>
      <c r="M17" s="99"/>
    </row>
    <row r="18" spans="7:63" ht="15">
      <c r="G18" s="100"/>
      <c r="H18" s="100"/>
      <c r="I18" s="100"/>
      <c r="J18" s="100"/>
      <c r="K18" s="100"/>
      <c r="L18" s="100"/>
      <c r="M18" s="99"/>
      <c r="BK18" s="232"/>
    </row>
    <row r="21" spans="1:6" ht="15">
      <c r="A21" s="94" t="s">
        <v>475</v>
      </c>
      <c r="B21" s="95"/>
      <c r="C21" s="95"/>
      <c r="D21" s="95"/>
      <c r="E21" s="95"/>
      <c r="F21" s="95"/>
    </row>
    <row r="22" spans="1:6" ht="15">
      <c r="A22" s="124" t="s">
        <v>116</v>
      </c>
      <c r="B22" s="302" t="s">
        <v>169</v>
      </c>
      <c r="C22" s="303"/>
      <c r="D22" s="303"/>
      <c r="E22" s="305"/>
      <c r="F22" s="108"/>
    </row>
    <row r="23" spans="1:6" ht="15">
      <c r="A23" s="109"/>
      <c r="B23" s="43" t="s">
        <v>471</v>
      </c>
      <c r="C23" s="43" t="s">
        <v>472</v>
      </c>
      <c r="D23" s="43" t="s">
        <v>473</v>
      </c>
      <c r="E23" s="44" t="s">
        <v>474</v>
      </c>
      <c r="F23" s="11" t="s">
        <v>1</v>
      </c>
    </row>
    <row r="24" spans="1:68" ht="15">
      <c r="A24" s="110" t="s">
        <v>34</v>
      </c>
      <c r="B24" s="27">
        <f>(B4/B13)*100</f>
        <v>69.10390916930153</v>
      </c>
      <c r="C24" s="27">
        <f>(C4/C13)*100</f>
        <v>46.35418956748597</v>
      </c>
      <c r="D24" s="27">
        <f>(D4/D13)*100</f>
        <v>39.64842408844331</v>
      </c>
      <c r="E24" s="27">
        <f>(E4/E13)*100</f>
        <v>23.503950878252557</v>
      </c>
      <c r="F24" s="27">
        <f>(F4/F13)*100</f>
        <v>46.97876514449051</v>
      </c>
      <c r="AF24" s="94" t="s">
        <v>487</v>
      </c>
      <c r="AG24" s="95"/>
      <c r="AH24" s="95"/>
      <c r="AI24" s="95"/>
      <c r="AJ24" s="95"/>
      <c r="AK24" s="95"/>
      <c r="BK24" s="94" t="s">
        <v>492</v>
      </c>
      <c r="BL24" s="95"/>
      <c r="BM24" s="95"/>
      <c r="BN24" s="95"/>
      <c r="BO24" s="95"/>
      <c r="BP24" s="95"/>
    </row>
    <row r="25" spans="1:63" ht="15">
      <c r="A25" s="23" t="s">
        <v>35</v>
      </c>
      <c r="B25" s="16">
        <f>(B5/B13)*100</f>
        <v>37.63294050014372</v>
      </c>
      <c r="C25" s="16">
        <f>(C5/C13)*100</f>
        <v>16.173474622228085</v>
      </c>
      <c r="D25" s="16">
        <f>(D5/D13)*100</f>
        <v>10.40307628922612</v>
      </c>
      <c r="E25" s="16">
        <f>(E5/E13)*100</f>
        <v>5.249383461673964</v>
      </c>
      <c r="F25" s="16">
        <f>(F5/F13)*100</f>
        <v>18.443134880798205</v>
      </c>
      <c r="AF25" s="94" t="s">
        <v>174</v>
      </c>
      <c r="BK25" s="94" t="s">
        <v>174</v>
      </c>
    </row>
    <row r="26" spans="1:68" ht="15">
      <c r="A26" s="112" t="s">
        <v>36</v>
      </c>
      <c r="B26" s="16">
        <f>(B6/B13)*100</f>
        <v>31.470968669157806</v>
      </c>
      <c r="C26" s="16">
        <f>(C6/C13)*100</f>
        <v>30.18071494525788</v>
      </c>
      <c r="D26" s="16">
        <f>(D6/D13)*100</f>
        <v>29.245347799217193</v>
      </c>
      <c r="E26" s="16">
        <f>(E6/E13)*100</f>
        <v>18.254567416578592</v>
      </c>
      <c r="F26" s="16">
        <f>(F6/F13)*100</f>
        <v>28.53563026369231</v>
      </c>
      <c r="AF26" s="124" t="s">
        <v>116</v>
      </c>
      <c r="AG26" s="302" t="s">
        <v>486</v>
      </c>
      <c r="AH26" s="303"/>
      <c r="AI26" s="303"/>
      <c r="AJ26" s="305"/>
      <c r="AK26" s="108"/>
      <c r="BK26" s="124" t="s">
        <v>116</v>
      </c>
      <c r="BL26" s="341" t="s">
        <v>489</v>
      </c>
      <c r="BM26" s="342"/>
      <c r="BN26" s="342"/>
      <c r="BO26" s="343"/>
      <c r="BP26" s="108"/>
    </row>
    <row r="27" spans="1:68" ht="30">
      <c r="A27" s="24" t="s">
        <v>37</v>
      </c>
      <c r="B27" s="27">
        <f>(B7/B13)*100</f>
        <v>15.514515665421097</v>
      </c>
      <c r="C27" s="27">
        <f>(C7/C13)*100</f>
        <v>20.315408404051063</v>
      </c>
      <c r="D27" s="27">
        <f>(D7/D13)*100</f>
        <v>21.57522488498249</v>
      </c>
      <c r="E27" s="27">
        <f>(E7/E13)*100</f>
        <v>26.14625798983341</v>
      </c>
      <c r="F27" s="27">
        <f>(F7/F13)*100</f>
        <v>20.319863900745634</v>
      </c>
      <c r="AF27" s="109"/>
      <c r="AG27" s="43" t="s">
        <v>477</v>
      </c>
      <c r="AH27" s="43" t="s">
        <v>478</v>
      </c>
      <c r="AI27" s="43" t="s">
        <v>479</v>
      </c>
      <c r="AJ27" s="43" t="s">
        <v>480</v>
      </c>
      <c r="AK27" s="11" t="s">
        <v>1</v>
      </c>
      <c r="BK27" s="251"/>
      <c r="BL27" s="106" t="s">
        <v>477</v>
      </c>
      <c r="BM27" s="43" t="s">
        <v>478</v>
      </c>
      <c r="BN27" s="43" t="s">
        <v>479</v>
      </c>
      <c r="BO27" s="44" t="s">
        <v>480</v>
      </c>
      <c r="BP27" s="11" t="s">
        <v>1</v>
      </c>
    </row>
    <row r="28" spans="1:68" ht="15">
      <c r="A28" s="23" t="s">
        <v>38</v>
      </c>
      <c r="B28" s="16">
        <f>(B8/B13)*100</f>
        <v>10.477148605921242</v>
      </c>
      <c r="C28" s="16">
        <f>(C8/C13)*100</f>
        <v>11.886441249322136</v>
      </c>
      <c r="D28" s="16">
        <f>(D8/D13)*100</f>
        <v>15.182311336949805</v>
      </c>
      <c r="E28" s="16">
        <f>(E8/E13)*100</f>
        <v>17.690875232774676</v>
      </c>
      <c r="F28" s="16">
        <f>(F8/F13)*100</f>
        <v>12.837470209129991</v>
      </c>
      <c r="AF28" s="23" t="s">
        <v>481</v>
      </c>
      <c r="AG28" s="16">
        <f>(AG9/AG12)*100</f>
        <v>78.72076949660178</v>
      </c>
      <c r="AH28" s="16">
        <f>(AH9/AH12)*100</f>
        <v>53.14487144042024</v>
      </c>
      <c r="AI28" s="16">
        <f>(AI9/AI12)*100</f>
        <v>31.554450081268776</v>
      </c>
      <c r="AJ28" s="16">
        <f>(AJ9/AJ12)*100</f>
        <v>22.030731688717733</v>
      </c>
      <c r="AK28" s="60">
        <f>(AK9/AK12)*100</f>
        <v>46.97876514449051</v>
      </c>
      <c r="BK28" s="112" t="s">
        <v>481</v>
      </c>
      <c r="BL28" s="16">
        <f>(BL9/BL12)*100</f>
        <v>80.94867807153966</v>
      </c>
      <c r="BM28" s="16">
        <f>(BM9/BM12)*100</f>
        <v>57.46411354393902</v>
      </c>
      <c r="BN28" s="16">
        <f>(BN9/BN12)*100</f>
        <v>29.284562380882566</v>
      </c>
      <c r="BO28" s="16">
        <f>(BO9/BO12)*100</f>
        <v>18.03529012555141</v>
      </c>
      <c r="BP28" s="60">
        <f>(BP9/BP12)*100</f>
        <v>46.97876514449051</v>
      </c>
    </row>
    <row r="29" spans="1:68" ht="15">
      <c r="A29" s="23" t="s">
        <v>39</v>
      </c>
      <c r="B29" s="16">
        <f>(B9/B13)*100</f>
        <v>5.037367059499856</v>
      </c>
      <c r="C29" s="16">
        <f>(C9/C13)*100</f>
        <v>8.428967154728928</v>
      </c>
      <c r="D29" s="16">
        <f>(D9/D13)*100</f>
        <v>6.392913548032686</v>
      </c>
      <c r="E29" s="16">
        <f>(E9/E13)*100</f>
        <v>8.455382757058736</v>
      </c>
      <c r="F29" s="16">
        <f>(F9/F13)*100</f>
        <v>7.482393691615642</v>
      </c>
      <c r="AF29" s="23" t="s">
        <v>482</v>
      </c>
      <c r="AG29" s="16">
        <f>(AG10/AG12)*100</f>
        <v>8.037668471374266</v>
      </c>
      <c r="AH29" s="16">
        <f>(AH10/AH12)*100</f>
        <v>17.11017417749516</v>
      </c>
      <c r="AI29" s="16">
        <f>(AI10/AI12)*100</f>
        <v>27.17086144904694</v>
      </c>
      <c r="AJ29" s="16">
        <f>(AJ10/AJ12)*100</f>
        <v>29.51538490868189</v>
      </c>
      <c r="AK29" s="60">
        <f>(AK10/AK12)*100</f>
        <v>20.319863900745634</v>
      </c>
      <c r="BK29" s="23" t="s">
        <v>482</v>
      </c>
      <c r="BL29" s="16">
        <f>(BL10/BL12)*100</f>
        <v>8.09820039991113</v>
      </c>
      <c r="BM29" s="16">
        <f>(BM10/BM12)*100</f>
        <v>14.300719075704937</v>
      </c>
      <c r="BN29" s="16">
        <f>(BN10/BN12)*100</f>
        <v>27.112959976543028</v>
      </c>
      <c r="BO29" s="16">
        <f>(BO10/BO12)*100</f>
        <v>35.83305055989142</v>
      </c>
      <c r="BP29" s="60">
        <f>(BP10/BP12)*100</f>
        <v>20.319863900745634</v>
      </c>
    </row>
    <row r="30" spans="1:68" ht="15">
      <c r="A30" s="24" t="s">
        <v>40</v>
      </c>
      <c r="B30" s="27">
        <f>(B10/B13)*100</f>
        <v>15.381575165277377</v>
      </c>
      <c r="C30" s="27">
        <f>(C10/C13)*100</f>
        <v>33.33040202846297</v>
      </c>
      <c r="D30" s="27">
        <f>(D10/D13)*100</f>
        <v>38.7763510265742</v>
      </c>
      <c r="E30" s="27">
        <f>(E10/E13)*100</f>
        <v>50.34979113191403</v>
      </c>
      <c r="F30" s="27">
        <f>(F10/F13)*100</f>
        <v>32.70137095476386</v>
      </c>
      <c r="AF30" s="23" t="s">
        <v>483</v>
      </c>
      <c r="AG30" s="16">
        <f>(AG11/AG12)*100</f>
        <v>13.24156203202396</v>
      </c>
      <c r="AH30" s="16">
        <f>(AH11/AH12)*100</f>
        <v>29.7449543820846</v>
      </c>
      <c r="AI30" s="16">
        <f>(AI11/AI12)*100</f>
        <v>41.274688469684286</v>
      </c>
      <c r="AJ30" s="16">
        <f>(AJ11/AJ12)*100</f>
        <v>48.453883402600376</v>
      </c>
      <c r="AK30" s="60">
        <f>(AK11/AK12)*100</f>
        <v>32.70137095476386</v>
      </c>
      <c r="BK30" s="23" t="s">
        <v>483</v>
      </c>
      <c r="BL30" s="16">
        <f>(BL11/BL12)*100</f>
        <v>10.953121528549211</v>
      </c>
      <c r="BM30" s="16">
        <f>(BM11/BM12)*100</f>
        <v>28.235167380356035</v>
      </c>
      <c r="BN30" s="16">
        <f>(BN11/BN12)*100</f>
        <v>43.6024776425744</v>
      </c>
      <c r="BO30" s="16">
        <f>(BO11/BO12)*100</f>
        <v>46.131659314557176</v>
      </c>
      <c r="BP30" s="60">
        <f>(BP11/BP12)*100</f>
        <v>32.70137095476386</v>
      </c>
    </row>
    <row r="31" spans="1:68" ht="15">
      <c r="A31" s="23" t="s">
        <v>41</v>
      </c>
      <c r="B31" s="16">
        <f>(B11/B13)*100</f>
        <v>12.467663121586662</v>
      </c>
      <c r="C31" s="16">
        <f>(C11/C13)*100</f>
        <v>30.6629145964326</v>
      </c>
      <c r="D31" s="16">
        <f>(D11/D13)*100</f>
        <v>36.31806633248644</v>
      </c>
      <c r="E31" s="16">
        <f>(E11/E13)*100</f>
        <v>47.76787961145503</v>
      </c>
      <c r="F31" s="16">
        <f>(F11/F13)*100</f>
        <v>30.017702098963163</v>
      </c>
      <c r="AF31" s="63" t="s">
        <v>127</v>
      </c>
      <c r="AG31" s="67">
        <f>AG28+AG29+AG30</f>
        <v>100</v>
      </c>
      <c r="AH31" s="67">
        <f>AH28+AH29+AH30</f>
        <v>100</v>
      </c>
      <c r="AI31" s="67">
        <f>AI28+AI29+AI30</f>
        <v>100</v>
      </c>
      <c r="AJ31" s="67">
        <f>AJ28+AJ29+AJ30</f>
        <v>100</v>
      </c>
      <c r="AK31" s="67">
        <f>AK28+AK29+AK30</f>
        <v>100</v>
      </c>
      <c r="BK31" s="63" t="s">
        <v>127</v>
      </c>
      <c r="BL31" s="67">
        <f>BL28+BL29+BL30</f>
        <v>100</v>
      </c>
      <c r="BM31" s="67">
        <f>BM28+BM29+BM30</f>
        <v>99.99999999999999</v>
      </c>
      <c r="BN31" s="67">
        <f>BN28+BN29+BN30</f>
        <v>100</v>
      </c>
      <c r="BO31" s="67">
        <f>BO28+BO29+BO30</f>
        <v>100</v>
      </c>
      <c r="BP31" s="67">
        <f>BP28+BP29+BP30</f>
        <v>100</v>
      </c>
    </row>
    <row r="32" spans="1:68" ht="15">
      <c r="A32" s="41" t="s">
        <v>42</v>
      </c>
      <c r="B32" s="16">
        <f>(B12/B13)*100</f>
        <v>2.9139120436907158</v>
      </c>
      <c r="C32" s="16">
        <f>(C12/C13)*100</f>
        <v>2.6674874320303683</v>
      </c>
      <c r="D32" s="16">
        <f>(D12/D13)*100</f>
        <v>2.4582846940877565</v>
      </c>
      <c r="E32" s="16">
        <f>(E12/E13)*100</f>
        <v>2.5819115204590064</v>
      </c>
      <c r="F32" s="16">
        <f>(F12/F13)*100</f>
        <v>2.6836688558006943</v>
      </c>
      <c r="AF32" s="98" t="s">
        <v>484</v>
      </c>
      <c r="AG32" s="95"/>
      <c r="AH32" s="95"/>
      <c r="AI32" s="95"/>
      <c r="AJ32" s="95"/>
      <c r="AK32" s="99" t="s">
        <v>0</v>
      </c>
      <c r="BK32" s="98" t="s">
        <v>490</v>
      </c>
      <c r="BL32" s="95"/>
      <c r="BM32" s="95"/>
      <c r="BN32" s="95"/>
      <c r="BO32" s="95"/>
      <c r="BP32" s="99" t="s">
        <v>0</v>
      </c>
    </row>
    <row r="33" spans="1:68" ht="15">
      <c r="A33" s="63" t="s">
        <v>109</v>
      </c>
      <c r="B33" s="67">
        <f>B25+B26+B28+B29+B31+B32</f>
        <v>100</v>
      </c>
      <c r="C33" s="67">
        <f>C25+C26+C28+C29+C31+C32</f>
        <v>99.99999999999999</v>
      </c>
      <c r="D33" s="67">
        <f>D25+D26+D28+D29+D31+D32</f>
        <v>100</v>
      </c>
      <c r="E33" s="67">
        <f>E25+E26+E28+E29+E31+E32</f>
        <v>100</v>
      </c>
      <c r="F33" s="67">
        <f>F25+F26+F28+F29+F31+F32</f>
        <v>99.99999999999999</v>
      </c>
      <c r="AF33" s="95"/>
      <c r="AG33" s="95"/>
      <c r="AH33" s="95"/>
      <c r="AI33" s="95"/>
      <c r="AJ33" s="95"/>
      <c r="AK33" s="99" t="s">
        <v>7</v>
      </c>
      <c r="BK33" s="95"/>
      <c r="BL33" s="95"/>
      <c r="BM33" s="95"/>
      <c r="BN33" s="95"/>
      <c r="BO33" s="95"/>
      <c r="BP33" s="99" t="s">
        <v>7</v>
      </c>
    </row>
    <row r="34" spans="1:6" ht="15">
      <c r="A34" s="98" t="s">
        <v>470</v>
      </c>
      <c r="B34" s="95"/>
      <c r="C34" s="95"/>
      <c r="D34" s="95"/>
      <c r="E34" s="95"/>
      <c r="F34" s="99" t="s">
        <v>0</v>
      </c>
    </row>
    <row r="35" spans="1:6" ht="15">
      <c r="A35" s="95"/>
      <c r="B35" s="95"/>
      <c r="C35" s="95"/>
      <c r="D35" s="95"/>
      <c r="E35" s="95"/>
      <c r="F35" s="99" t="s">
        <v>7</v>
      </c>
    </row>
    <row r="41" spans="1:6" ht="15">
      <c r="A41" s="94" t="s">
        <v>476</v>
      </c>
      <c r="B41" s="95"/>
      <c r="C41" s="95"/>
      <c r="D41" s="95"/>
      <c r="E41" s="95"/>
      <c r="F41" s="95"/>
    </row>
    <row r="42" spans="1:6" ht="15">
      <c r="A42" s="124" t="s">
        <v>116</v>
      </c>
      <c r="B42" s="302" t="s">
        <v>169</v>
      </c>
      <c r="C42" s="303"/>
      <c r="D42" s="303"/>
      <c r="E42" s="303"/>
      <c r="F42" s="108"/>
    </row>
    <row r="43" spans="1:68" ht="15">
      <c r="A43" s="109"/>
      <c r="B43" s="43" t="s">
        <v>471</v>
      </c>
      <c r="C43" s="43" t="s">
        <v>472</v>
      </c>
      <c r="D43" s="43" t="s">
        <v>473</v>
      </c>
      <c r="E43" s="44" t="s">
        <v>474</v>
      </c>
      <c r="F43" s="11" t="s">
        <v>1</v>
      </c>
      <c r="AF43" s="94" t="s">
        <v>488</v>
      </c>
      <c r="AG43" s="95"/>
      <c r="AH43" s="95"/>
      <c r="AI43" s="95"/>
      <c r="AJ43" s="95"/>
      <c r="AK43" s="95"/>
      <c r="BK43" s="94" t="s">
        <v>493</v>
      </c>
      <c r="BL43" s="95"/>
      <c r="BM43" s="95"/>
      <c r="BN43" s="95"/>
      <c r="BO43" s="95"/>
      <c r="BP43" s="95"/>
    </row>
    <row r="44" spans="1:63" ht="15">
      <c r="A44" s="110" t="s">
        <v>34</v>
      </c>
      <c r="B44" s="27">
        <f aca="true" t="shared" si="1" ref="B44:B53">(B4/F4)*100</f>
        <v>31.373156727130368</v>
      </c>
      <c r="C44" s="27">
        <f aca="true" t="shared" si="2" ref="C44:C53">(C4/F4)*100</f>
        <v>51.59043455565705</v>
      </c>
      <c r="D44" s="27">
        <f aca="true" t="shared" si="3" ref="D44:D53">(D4/F4)*100</f>
        <v>9.418634999347514</v>
      </c>
      <c r="E44" s="27">
        <f aca="true" t="shared" si="4" ref="E44:E53">(E4/F4)*100</f>
        <v>7.617773717865066</v>
      </c>
      <c r="F44" s="59">
        <f>SUM(B44:E44)</f>
        <v>100</v>
      </c>
      <c r="AF44" s="94" t="s">
        <v>174</v>
      </c>
      <c r="BK44" s="94" t="s">
        <v>174</v>
      </c>
    </row>
    <row r="45" spans="1:68" ht="15">
      <c r="A45" s="23" t="s">
        <v>35</v>
      </c>
      <c r="B45" s="28">
        <f t="shared" si="1"/>
        <v>43.52017285079154</v>
      </c>
      <c r="C45" s="28">
        <f t="shared" si="2"/>
        <v>45.851165496322764</v>
      </c>
      <c r="D45" s="28">
        <f t="shared" si="3"/>
        <v>6.294926663065609</v>
      </c>
      <c r="E45" s="28">
        <f t="shared" si="4"/>
        <v>4.333734989820086</v>
      </c>
      <c r="F45" s="61">
        <f aca="true" t="shared" si="5" ref="F45:F53">SUM(B45:E45)</f>
        <v>100</v>
      </c>
      <c r="AF45" s="124" t="s">
        <v>116</v>
      </c>
      <c r="AG45" s="302" t="s">
        <v>486</v>
      </c>
      <c r="AH45" s="303"/>
      <c r="AI45" s="303"/>
      <c r="AJ45" s="305"/>
      <c r="AK45" s="108"/>
      <c r="BK45" s="124" t="s">
        <v>116</v>
      </c>
      <c r="BL45" s="302" t="s">
        <v>489</v>
      </c>
      <c r="BM45" s="344"/>
      <c r="BN45" s="344"/>
      <c r="BO45" s="345"/>
      <c r="BP45" s="108"/>
    </row>
    <row r="46" spans="1:68" ht="15">
      <c r="A46" s="112" t="s">
        <v>36</v>
      </c>
      <c r="B46" s="28">
        <f t="shared" si="1"/>
        <v>23.522303085640626</v>
      </c>
      <c r="C46" s="28">
        <f t="shared" si="2"/>
        <v>55.29983618444021</v>
      </c>
      <c r="D46" s="28">
        <f t="shared" si="3"/>
        <v>11.437548674705267</v>
      </c>
      <c r="E46" s="28">
        <f t="shared" si="4"/>
        <v>9.7403120552139</v>
      </c>
      <c r="F46" s="61">
        <f t="shared" si="5"/>
        <v>100.00000000000001</v>
      </c>
      <c r="AF46" s="109"/>
      <c r="AG46" s="43" t="s">
        <v>477</v>
      </c>
      <c r="AH46" s="43" t="s">
        <v>478</v>
      </c>
      <c r="AI46" s="43" t="s">
        <v>479</v>
      </c>
      <c r="AJ46" s="43" t="s">
        <v>480</v>
      </c>
      <c r="AK46" s="11" t="s">
        <v>1</v>
      </c>
      <c r="BK46" s="251"/>
      <c r="BL46" s="43" t="s">
        <v>477</v>
      </c>
      <c r="BM46" s="43" t="s">
        <v>478</v>
      </c>
      <c r="BN46" s="43" t="s">
        <v>479</v>
      </c>
      <c r="BO46" s="43" t="s">
        <v>480</v>
      </c>
      <c r="BP46" s="11" t="s">
        <v>1</v>
      </c>
    </row>
    <row r="47" spans="1:68" ht="15">
      <c r="A47" s="24" t="s">
        <v>37</v>
      </c>
      <c r="B47" s="27">
        <f t="shared" si="1"/>
        <v>16.28450746718962</v>
      </c>
      <c r="C47" s="27">
        <f t="shared" si="2"/>
        <v>52.27409865741439</v>
      </c>
      <c r="D47" s="27">
        <f t="shared" si="3"/>
        <v>11.849449389048122</v>
      </c>
      <c r="E47" s="27">
        <f t="shared" si="4"/>
        <v>19.591944486347863</v>
      </c>
      <c r="F47" s="59">
        <f t="shared" si="5"/>
        <v>100</v>
      </c>
      <c r="AF47" s="23" t="s">
        <v>481</v>
      </c>
      <c r="AG47" s="16">
        <f>(AG9/AK9)*100</f>
        <v>44.58926008090826</v>
      </c>
      <c r="AH47" s="16">
        <f>(AH9/AK9)*100</f>
        <v>25.084823176301708</v>
      </c>
      <c r="AI47" s="16">
        <f>(AI9/AK9)*100</f>
        <v>20.900756883727002</v>
      </c>
      <c r="AJ47" s="16">
        <f>(AJ9/AK9)*100</f>
        <v>9.42515985906303</v>
      </c>
      <c r="AK47" s="61">
        <f>AG47+AH47+AI47+AJ47</f>
        <v>100</v>
      </c>
      <c r="BK47" s="23" t="s">
        <v>481</v>
      </c>
      <c r="BL47" s="16">
        <f>(BL9/BP9)*100</f>
        <v>35.65998956022445</v>
      </c>
      <c r="BM47" s="16">
        <f>(BM9/BP9)*100</f>
        <v>34.805232937491844</v>
      </c>
      <c r="BN47" s="16">
        <f>(BN9/BP9)*100</f>
        <v>26.066814563486883</v>
      </c>
      <c r="BO47" s="16">
        <f>(BO9/BP9)*100</f>
        <v>3.4679629387968163</v>
      </c>
      <c r="BP47" s="61">
        <f>BL47+BM47+BN47+BO47</f>
        <v>100</v>
      </c>
    </row>
    <row r="48" spans="1:68" ht="15">
      <c r="A48" s="23" t="s">
        <v>38</v>
      </c>
      <c r="B48" s="28">
        <f t="shared" si="1"/>
        <v>17.406876790830946</v>
      </c>
      <c r="C48" s="28">
        <f t="shared" si="2"/>
        <v>48.41212989493792</v>
      </c>
      <c r="D48" s="28">
        <f t="shared" si="3"/>
        <v>13.198424068767908</v>
      </c>
      <c r="E48" s="28">
        <f t="shared" si="4"/>
        <v>20.982569245463228</v>
      </c>
      <c r="F48" s="61">
        <f t="shared" si="5"/>
        <v>100</v>
      </c>
      <c r="AF48" s="23" t="s">
        <v>482</v>
      </c>
      <c r="AG48" s="16">
        <f>(AG10/AK10)*100</f>
        <v>10.52572031980691</v>
      </c>
      <c r="AH48" s="16">
        <f>(AH10/AK10)*100</f>
        <v>18.671745361291293</v>
      </c>
      <c r="AI48" s="16">
        <f>(AI10/AK10)*100</f>
        <v>41.60883994569316</v>
      </c>
      <c r="AJ48" s="16">
        <f>(AJ10/AK10)*100</f>
        <v>29.19369437320863</v>
      </c>
      <c r="AK48" s="61">
        <f>AG48+AH48+AI48+AJ48</f>
        <v>99.99999999999999</v>
      </c>
      <c r="BK48" s="23" t="s">
        <v>482</v>
      </c>
      <c r="BL48" s="16">
        <f>(BL10/BP10)*100</f>
        <v>8.247850354502942</v>
      </c>
      <c r="BM48" s="16">
        <f>(BM10/BP10)*100</f>
        <v>20.025644893649115</v>
      </c>
      <c r="BN48" s="16">
        <f>(BN10/BP10)*100</f>
        <v>55.796500226278475</v>
      </c>
      <c r="BO48" s="16">
        <f>(BO10/BP10)*100</f>
        <v>15.930004525569466</v>
      </c>
      <c r="BP48" s="61">
        <f>BL48+BM48+BN48+BO48</f>
        <v>100</v>
      </c>
    </row>
    <row r="49" spans="1:68" ht="15">
      <c r="A49" s="23" t="s">
        <v>39</v>
      </c>
      <c r="B49" s="28">
        <f t="shared" si="1"/>
        <v>14.35886931585416</v>
      </c>
      <c r="C49" s="28">
        <f t="shared" si="2"/>
        <v>58.90004096681688</v>
      </c>
      <c r="D49" s="28">
        <f t="shared" si="3"/>
        <v>9.53502662843097</v>
      </c>
      <c r="E49" s="28">
        <f t="shared" si="4"/>
        <v>17.206063088897995</v>
      </c>
      <c r="F49" s="61">
        <f t="shared" si="5"/>
        <v>100</v>
      </c>
      <c r="AF49" s="23" t="s">
        <v>483</v>
      </c>
      <c r="AG49" s="16">
        <f>(AG11/AK11)*100</f>
        <v>10.774963091416117</v>
      </c>
      <c r="AH49" s="16">
        <f>(AH11/AK11)*100</f>
        <v>20.169662315750006</v>
      </c>
      <c r="AI49" s="16">
        <f>(AI11/AK11)*100</f>
        <v>39.27542005483561</v>
      </c>
      <c r="AJ49" s="16">
        <f>(AJ11/AK11)*100</f>
        <v>29.779954537998265</v>
      </c>
      <c r="AK49" s="61">
        <f>AG49+AH49+AI49+AJ49</f>
        <v>100</v>
      </c>
      <c r="BK49" s="23" t="s">
        <v>483</v>
      </c>
      <c r="BL49" s="16">
        <f>(BL11/BP11)*100</f>
        <v>6.931783563377311</v>
      </c>
      <c r="BM49" s="16">
        <f>(BM11/BP11)*100</f>
        <v>24.568228153633445</v>
      </c>
      <c r="BN49" s="16">
        <f>(BN11/BP11)*100</f>
        <v>55.75656738452886</v>
      </c>
      <c r="BO49" s="16">
        <f>(BO11/BP11)*100</f>
        <v>12.743420898460384</v>
      </c>
      <c r="BP49" s="61">
        <f>BL49+BM49+BN49+BO49</f>
        <v>100</v>
      </c>
    </row>
    <row r="50" spans="1:68" ht="15">
      <c r="A50" s="24" t="s">
        <v>40</v>
      </c>
      <c r="B50" s="27">
        <f t="shared" si="1"/>
        <v>10.03210460947203</v>
      </c>
      <c r="C50" s="27">
        <f t="shared" si="2"/>
        <v>53.29130832142104</v>
      </c>
      <c r="D50" s="27">
        <f t="shared" si="3"/>
        <v>13.233191948070209</v>
      </c>
      <c r="E50" s="27">
        <f t="shared" si="4"/>
        <v>23.44339512103672</v>
      </c>
      <c r="F50" s="59">
        <f t="shared" si="5"/>
        <v>100</v>
      </c>
      <c r="AF50" s="63" t="s">
        <v>127</v>
      </c>
      <c r="AG50" s="60">
        <f>(AG12/AK12)*100</f>
        <v>26.60985646739672</v>
      </c>
      <c r="AH50" s="60">
        <f>(AH12/AK12)*100</f>
        <v>22.174369506410304</v>
      </c>
      <c r="AI50" s="60">
        <f>(AI12/AK12)*100</f>
        <v>31.117377943644485</v>
      </c>
      <c r="AJ50" s="60">
        <f>(AJ12/AK12)*100</f>
        <v>20.09839608254849</v>
      </c>
      <c r="AK50" s="61">
        <f>AG50+AH50+AI50+AJ50</f>
        <v>100</v>
      </c>
      <c r="BK50" s="63" t="s">
        <v>127</v>
      </c>
      <c r="BL50" s="60">
        <f>(BL12/BP12)*100</f>
        <v>20.695362969661208</v>
      </c>
      <c r="BM50" s="60">
        <f>(BM12/BP12)*100</f>
        <v>28.45439985286567</v>
      </c>
      <c r="BN50" s="60">
        <f>(BN12/BP12)*100</f>
        <v>41.81680243384703</v>
      </c>
      <c r="BO50" s="60">
        <f>(BO12/BP12)*100</f>
        <v>9.033434743626096</v>
      </c>
      <c r="BP50" s="61">
        <f>BL50+BM50+BN50+BO50</f>
        <v>100</v>
      </c>
    </row>
    <row r="51" spans="1:68" ht="15">
      <c r="A51" s="23" t="s">
        <v>41</v>
      </c>
      <c r="B51" s="28">
        <f t="shared" si="1"/>
        <v>8.85859436828266</v>
      </c>
      <c r="C51" s="28">
        <f t="shared" si="2"/>
        <v>53.40941002272089</v>
      </c>
      <c r="D51" s="28">
        <f t="shared" si="3"/>
        <v>13.502335911771462</v>
      </c>
      <c r="E51" s="28">
        <f t="shared" si="4"/>
        <v>24.229659697224985</v>
      </c>
      <c r="F51" s="61">
        <f t="shared" si="5"/>
        <v>100</v>
      </c>
      <c r="AF51" s="98" t="s">
        <v>484</v>
      </c>
      <c r="AG51" s="95"/>
      <c r="AH51" s="95"/>
      <c r="AI51" s="95"/>
      <c r="AJ51" s="95"/>
      <c r="AK51" s="99" t="s">
        <v>0</v>
      </c>
      <c r="BK51" s="98" t="s">
        <v>490</v>
      </c>
      <c r="BL51" s="95"/>
      <c r="BM51" s="95"/>
      <c r="BN51" s="95"/>
      <c r="BO51" s="95"/>
      <c r="BP51" s="99" t="s">
        <v>0</v>
      </c>
    </row>
    <row r="52" spans="1:68" ht="15">
      <c r="A52" s="41" t="s">
        <v>42</v>
      </c>
      <c r="B52" s="28">
        <f t="shared" si="1"/>
        <v>23.158195316961734</v>
      </c>
      <c r="C52" s="28">
        <f t="shared" si="2"/>
        <v>51.97030268418047</v>
      </c>
      <c r="D52" s="28">
        <f t="shared" si="3"/>
        <v>10.222729868646487</v>
      </c>
      <c r="E52" s="28">
        <f t="shared" si="4"/>
        <v>14.648772130211308</v>
      </c>
      <c r="F52" s="61">
        <f t="shared" si="5"/>
        <v>100</v>
      </c>
      <c r="AF52" s="95"/>
      <c r="AG52" s="95"/>
      <c r="AH52" s="95"/>
      <c r="AI52" s="95"/>
      <c r="AJ52" s="95"/>
      <c r="AK52" s="99" t="s">
        <v>7</v>
      </c>
      <c r="BK52" s="95"/>
      <c r="BL52" s="95"/>
      <c r="BM52" s="95"/>
      <c r="BN52" s="95"/>
      <c r="BO52" s="95"/>
      <c r="BP52" s="99" t="s">
        <v>7</v>
      </c>
    </row>
    <row r="53" spans="1:6" ht="15">
      <c r="A53" s="63" t="s">
        <v>109</v>
      </c>
      <c r="B53" s="28">
        <f t="shared" si="1"/>
        <v>21.328347114404604</v>
      </c>
      <c r="C53" s="28">
        <f t="shared" si="2"/>
        <v>52.285563210287144</v>
      </c>
      <c r="D53" s="28">
        <f t="shared" si="3"/>
        <v>11.159985593096948</v>
      </c>
      <c r="E53" s="28">
        <f t="shared" si="4"/>
        <v>15.226104082211306</v>
      </c>
      <c r="F53" s="61">
        <f t="shared" si="5"/>
        <v>100</v>
      </c>
    </row>
    <row r="54" spans="1:6" ht="15">
      <c r="A54" s="98" t="s">
        <v>470</v>
      </c>
      <c r="B54" s="95"/>
      <c r="C54" s="95"/>
      <c r="D54" s="95"/>
      <c r="E54" s="95"/>
      <c r="F54" s="99" t="s">
        <v>0</v>
      </c>
    </row>
    <row r="55" spans="1:6" ht="15">
      <c r="A55" s="95"/>
      <c r="B55" s="95"/>
      <c r="C55" s="95"/>
      <c r="D55" s="95"/>
      <c r="E55" s="95"/>
      <c r="F55" s="99" t="s">
        <v>7</v>
      </c>
    </row>
    <row r="67" spans="12:14" ht="12.75">
      <c r="L67" s="346"/>
      <c r="M67" s="346"/>
      <c r="N67" s="346"/>
    </row>
    <row r="68" spans="12:14" ht="12.75">
      <c r="L68" s="347"/>
      <c r="M68" s="347"/>
      <c r="N68" s="347"/>
    </row>
    <row r="69" spans="12:14" ht="12.75">
      <c r="L69" s="347"/>
      <c r="M69" s="347"/>
      <c r="N69" s="347"/>
    </row>
    <row r="70" spans="12:14" ht="12.75">
      <c r="L70" s="347"/>
      <c r="M70" s="347"/>
      <c r="N70" s="347"/>
    </row>
  </sheetData>
  <sheetProtection/>
  <mergeCells count="12">
    <mergeCell ref="L67:L70"/>
    <mergeCell ref="AG7:AJ7"/>
    <mergeCell ref="AG26:AJ26"/>
    <mergeCell ref="AG45:AJ45"/>
    <mergeCell ref="M67:M70"/>
    <mergeCell ref="N67:N70"/>
    <mergeCell ref="BL7:BO7"/>
    <mergeCell ref="BL26:BO26"/>
    <mergeCell ref="BL45:BO45"/>
    <mergeCell ref="B22:E22"/>
    <mergeCell ref="B2:E2"/>
    <mergeCell ref="B42:E42"/>
  </mergeCells>
  <printOptions/>
  <pageMargins left="0.25" right="0.25" top="0.25" bottom="0.4" header="0.25" footer="0.25"/>
  <pageSetup horizontalDpi="300" verticalDpi="300" orientation="landscape" paperSize="9" scale="66" r:id="rId2"/>
  <headerFooter alignWithMargins="0">
    <oddFooter>&amp;L2011 Census Detailed Characteristics - Housing - &amp;A&amp;R&amp;P</oddFooter>
  </headerFooter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58"/>
  <sheetViews>
    <sheetView zoomScalePageLayoutView="0" workbookViewId="0" topLeftCell="AR1">
      <selection activeCell="AQ2" sqref="AQ2"/>
    </sheetView>
  </sheetViews>
  <sheetFormatPr defaultColWidth="9.140625" defaultRowHeight="12.75"/>
  <cols>
    <col min="1" max="1" width="62.140625" style="0" customWidth="1"/>
    <col min="2" max="2" width="57.28125" style="0" customWidth="1"/>
    <col min="3" max="3" width="56.8515625" style="0" customWidth="1"/>
    <col min="4" max="4" width="50.7109375" style="0" customWidth="1"/>
    <col min="30" max="30" width="3.7109375" style="0" customWidth="1"/>
    <col min="31" max="31" width="30.28125" style="0" customWidth="1"/>
    <col min="32" max="32" width="43.28125" style="0" customWidth="1"/>
    <col min="33" max="33" width="36.8515625" style="0" customWidth="1"/>
    <col min="34" max="34" width="39.140625" style="0" customWidth="1"/>
    <col min="35" max="35" width="45.140625" style="0" customWidth="1"/>
    <col min="36" max="36" width="27.7109375" style="0" customWidth="1"/>
    <col min="37" max="37" width="3.8515625" style="0" customWidth="1"/>
    <col min="38" max="38" width="26.140625" style="0" customWidth="1"/>
    <col min="39" max="39" width="76.140625" style="0" customWidth="1"/>
    <col min="40" max="40" width="66.57421875" style="0" customWidth="1"/>
    <col min="41" max="41" width="52.140625" style="0" customWidth="1"/>
    <col min="42" max="42" width="2.8515625" style="0" customWidth="1"/>
    <col min="43" max="43" width="44.00390625" style="0" customWidth="1"/>
    <col min="44" max="44" width="61.00390625" style="0" customWidth="1"/>
    <col min="45" max="45" width="60.57421875" style="0" customWidth="1"/>
    <col min="46" max="46" width="58.7109375" style="0" customWidth="1"/>
  </cols>
  <sheetData>
    <row r="1" spans="1:56" ht="15" customHeight="1">
      <c r="A1" s="1" t="s">
        <v>85</v>
      </c>
      <c r="AE1" s="94" t="s">
        <v>92</v>
      </c>
      <c r="AF1" s="95"/>
      <c r="AG1" s="95"/>
      <c r="AH1" s="95"/>
      <c r="AI1" s="95"/>
      <c r="AJ1" s="95"/>
      <c r="AK1" s="95"/>
      <c r="AL1" s="94" t="s">
        <v>128</v>
      </c>
      <c r="AM1" s="95"/>
      <c r="AN1" s="95"/>
      <c r="AO1" s="95"/>
      <c r="AP1" s="95"/>
      <c r="AQ1" s="94" t="s">
        <v>166</v>
      </c>
      <c r="AR1" s="95"/>
      <c r="AS1" s="95"/>
      <c r="AT1" s="95"/>
      <c r="AU1" s="100"/>
      <c r="AV1" s="95"/>
      <c r="AW1" s="95"/>
      <c r="AX1" s="100"/>
      <c r="AY1" s="100"/>
      <c r="AZ1" s="100"/>
      <c r="BA1" s="100"/>
      <c r="BB1" s="100"/>
      <c r="BC1" s="100"/>
      <c r="BD1" s="100"/>
    </row>
    <row r="2" spans="1:56" ht="15">
      <c r="A2" s="85" t="s">
        <v>59</v>
      </c>
      <c r="B2" s="348" t="s">
        <v>83</v>
      </c>
      <c r="C2" s="349"/>
      <c r="D2" s="40"/>
      <c r="AE2" s="94" t="s">
        <v>174</v>
      </c>
      <c r="AF2" s="95"/>
      <c r="AG2" s="95"/>
      <c r="AH2" s="95"/>
      <c r="AI2" s="95"/>
      <c r="AJ2" s="100"/>
      <c r="AK2" s="95"/>
      <c r="AL2" s="85" t="s">
        <v>126</v>
      </c>
      <c r="AM2" s="168" t="s">
        <v>83</v>
      </c>
      <c r="AN2" s="96"/>
      <c r="AO2" s="40"/>
      <c r="AP2" s="95"/>
      <c r="AQ2" s="94" t="s">
        <v>174</v>
      </c>
      <c r="AR2" s="95"/>
      <c r="AS2" s="95"/>
      <c r="AT2" s="95"/>
      <c r="AU2" s="100"/>
      <c r="AV2" s="95"/>
      <c r="AW2" s="95"/>
      <c r="AX2" s="100"/>
      <c r="AY2" s="100"/>
      <c r="AZ2" s="350"/>
      <c r="BA2" s="351"/>
      <c r="BB2" s="351"/>
      <c r="BC2" s="351"/>
      <c r="BD2" s="351"/>
    </row>
    <row r="3" spans="1:56" ht="15">
      <c r="A3" s="154"/>
      <c r="B3" s="153" t="s">
        <v>84</v>
      </c>
      <c r="C3" s="42" t="s">
        <v>23</v>
      </c>
      <c r="D3" s="12" t="s">
        <v>1</v>
      </c>
      <c r="AE3" s="124" t="s">
        <v>83</v>
      </c>
      <c r="AF3" s="96"/>
      <c r="AG3" s="96"/>
      <c r="AH3" s="71" t="s">
        <v>87</v>
      </c>
      <c r="AI3" s="96"/>
      <c r="AJ3" s="127"/>
      <c r="AK3" s="95"/>
      <c r="AL3" s="107"/>
      <c r="AM3" s="153" t="s">
        <v>84</v>
      </c>
      <c r="AN3" s="42" t="s">
        <v>23</v>
      </c>
      <c r="AO3" s="12" t="s">
        <v>1</v>
      </c>
      <c r="AP3" s="95"/>
      <c r="AQ3" s="85" t="s">
        <v>126</v>
      </c>
      <c r="AR3" s="161" t="s">
        <v>165</v>
      </c>
      <c r="AS3" s="96"/>
      <c r="AT3" s="40"/>
      <c r="AU3" s="100"/>
      <c r="AV3" s="95"/>
      <c r="AW3" s="95"/>
      <c r="AX3" s="100"/>
      <c r="AY3" s="100"/>
      <c r="AZ3" s="100"/>
      <c r="BA3" s="100"/>
      <c r="BB3" s="100"/>
      <c r="BC3" s="100"/>
      <c r="BD3" s="100"/>
    </row>
    <row r="4" spans="1:56" ht="15">
      <c r="A4" s="77" t="s">
        <v>60</v>
      </c>
      <c r="B4" s="48">
        <v>98565</v>
      </c>
      <c r="C4" s="49">
        <v>1041</v>
      </c>
      <c r="D4" s="134">
        <f aca="true" t="shared" si="0" ref="D4:D27">SUM(B4+C4)</f>
        <v>99606</v>
      </c>
      <c r="AE4" s="160"/>
      <c r="AF4" s="153" t="s">
        <v>88</v>
      </c>
      <c r="AG4" s="11" t="s">
        <v>89</v>
      </c>
      <c r="AH4" s="11" t="s">
        <v>90</v>
      </c>
      <c r="AI4" s="42" t="s">
        <v>91</v>
      </c>
      <c r="AJ4" s="11" t="s">
        <v>1</v>
      </c>
      <c r="AK4" s="95"/>
      <c r="AL4" s="169" t="s">
        <v>117</v>
      </c>
      <c r="AM4" s="162">
        <v>70570</v>
      </c>
      <c r="AN4" s="162">
        <v>782</v>
      </c>
      <c r="AO4" s="163">
        <f aca="true" t="shared" si="1" ref="AO4:AO13">AM4+AN4</f>
        <v>71352</v>
      </c>
      <c r="AP4" s="95"/>
      <c r="AQ4" s="107"/>
      <c r="AR4" s="153" t="s">
        <v>84</v>
      </c>
      <c r="AS4" s="42" t="s">
        <v>23</v>
      </c>
      <c r="AT4" s="12" t="s">
        <v>1</v>
      </c>
      <c r="AU4" s="100"/>
      <c r="AV4" s="95"/>
      <c r="AW4" s="95"/>
      <c r="AX4" s="100"/>
      <c r="AY4" s="100"/>
      <c r="AZ4" s="100"/>
      <c r="BA4" s="100"/>
      <c r="BB4" s="100"/>
      <c r="BC4" s="100"/>
      <c r="BD4" s="100"/>
    </row>
    <row r="5" spans="1:56" ht="15">
      <c r="A5" s="23" t="s">
        <v>61</v>
      </c>
      <c r="B5" s="3">
        <v>75238</v>
      </c>
      <c r="C5" s="4">
        <v>747</v>
      </c>
      <c r="D5" s="68">
        <f t="shared" si="0"/>
        <v>75985</v>
      </c>
      <c r="AE5" s="112" t="s">
        <v>84</v>
      </c>
      <c r="AF5" s="3">
        <v>26935</v>
      </c>
      <c r="AG5" s="3">
        <v>36908</v>
      </c>
      <c r="AH5" s="3">
        <v>53543</v>
      </c>
      <c r="AI5" s="4">
        <v>11523</v>
      </c>
      <c r="AJ5" s="157">
        <f>SUM(AF5:AI5)</f>
        <v>128909</v>
      </c>
      <c r="AK5" s="95"/>
      <c r="AL5" s="167" t="s">
        <v>118</v>
      </c>
      <c r="AM5" s="164">
        <v>1076</v>
      </c>
      <c r="AN5" s="164">
        <v>18</v>
      </c>
      <c r="AO5" s="163">
        <f t="shared" si="1"/>
        <v>1094</v>
      </c>
      <c r="AP5" s="95"/>
      <c r="AQ5" s="167" t="s">
        <v>88</v>
      </c>
      <c r="AR5" s="162">
        <v>26935</v>
      </c>
      <c r="AS5" s="162">
        <v>71</v>
      </c>
      <c r="AT5" s="163">
        <f>AR5+AS5</f>
        <v>27006</v>
      </c>
      <c r="AU5" s="100"/>
      <c r="AV5" s="95"/>
      <c r="AW5" s="95"/>
      <c r="AX5" s="100"/>
      <c r="AY5" s="100"/>
      <c r="AZ5" s="100"/>
      <c r="BA5" s="100"/>
      <c r="BB5" s="100"/>
      <c r="BC5" s="100"/>
      <c r="BD5" s="100"/>
    </row>
    <row r="6" spans="1:56" ht="15">
      <c r="A6" s="23" t="s">
        <v>62</v>
      </c>
      <c r="B6" s="3">
        <v>4211</v>
      </c>
      <c r="C6" s="4">
        <v>42</v>
      </c>
      <c r="D6" s="68">
        <f t="shared" si="0"/>
        <v>4253</v>
      </c>
      <c r="AE6" s="41" t="s">
        <v>23</v>
      </c>
      <c r="AF6" s="5">
        <v>71</v>
      </c>
      <c r="AG6" s="5">
        <v>223</v>
      </c>
      <c r="AH6" s="5">
        <v>1025</v>
      </c>
      <c r="AI6" s="6">
        <v>265</v>
      </c>
      <c r="AJ6" s="64">
        <f>SUM(AF6:AI6)</f>
        <v>1584</v>
      </c>
      <c r="AK6" s="95"/>
      <c r="AL6" s="167" t="s">
        <v>119</v>
      </c>
      <c r="AM6" s="164">
        <v>2238</v>
      </c>
      <c r="AN6" s="164">
        <v>25</v>
      </c>
      <c r="AO6" s="163">
        <f t="shared" si="1"/>
        <v>2263</v>
      </c>
      <c r="AP6" s="95"/>
      <c r="AQ6" s="167" t="s">
        <v>89</v>
      </c>
      <c r="AR6" s="164">
        <v>36908</v>
      </c>
      <c r="AS6" s="164">
        <v>223</v>
      </c>
      <c r="AT6" s="163">
        <f>AR6+AS6</f>
        <v>37131</v>
      </c>
      <c r="AU6" s="100"/>
      <c r="AV6" s="95"/>
      <c r="AW6" s="95"/>
      <c r="AX6" s="100"/>
      <c r="AY6" s="100"/>
      <c r="AZ6" s="100"/>
      <c r="BA6" s="100"/>
      <c r="BB6" s="100"/>
      <c r="BC6" s="100"/>
      <c r="BD6" s="100"/>
    </row>
    <row r="7" spans="1:56" ht="15">
      <c r="A7" s="23" t="s">
        <v>63</v>
      </c>
      <c r="B7" s="3">
        <v>60</v>
      </c>
      <c r="C7" s="4">
        <v>0</v>
      </c>
      <c r="D7" s="68">
        <f t="shared" si="0"/>
        <v>60</v>
      </c>
      <c r="AE7" s="158" t="s">
        <v>1</v>
      </c>
      <c r="AF7" s="64">
        <f>SUM(AF5+AF6)</f>
        <v>27006</v>
      </c>
      <c r="AG7" s="64">
        <f>SUM(AG5+AG6)</f>
        <v>37131</v>
      </c>
      <c r="AH7" s="64">
        <f>SUM(AH5+AH6)</f>
        <v>54568</v>
      </c>
      <c r="AI7" s="64">
        <f>SUM(AI5+AI6)</f>
        <v>11788</v>
      </c>
      <c r="AJ7" s="64">
        <f>SUM(AJ5+AJ6)</f>
        <v>130493</v>
      </c>
      <c r="AK7" s="95"/>
      <c r="AL7" s="167" t="s">
        <v>120</v>
      </c>
      <c r="AM7" s="164">
        <v>715</v>
      </c>
      <c r="AN7" s="164">
        <v>5</v>
      </c>
      <c r="AO7" s="163">
        <f t="shared" si="1"/>
        <v>720</v>
      </c>
      <c r="AP7" s="95"/>
      <c r="AQ7" s="167" t="s">
        <v>90</v>
      </c>
      <c r="AR7" s="164">
        <v>53543</v>
      </c>
      <c r="AS7" s="164">
        <v>1025</v>
      </c>
      <c r="AT7" s="163">
        <f>AR7+AS7</f>
        <v>54568</v>
      </c>
      <c r="AU7" s="100"/>
      <c r="AV7" s="95"/>
      <c r="AW7" s="95"/>
      <c r="AX7" s="100"/>
      <c r="AY7" s="100"/>
      <c r="AZ7" s="100"/>
      <c r="BA7" s="100"/>
      <c r="BB7" s="100"/>
      <c r="BC7" s="100"/>
      <c r="BD7" s="100"/>
    </row>
    <row r="8" spans="1:56" ht="15">
      <c r="A8" s="23" t="s">
        <v>64</v>
      </c>
      <c r="B8" s="3">
        <v>19056</v>
      </c>
      <c r="C8" s="4">
        <v>252</v>
      </c>
      <c r="D8" s="68">
        <f t="shared" si="0"/>
        <v>19308</v>
      </c>
      <c r="AE8" s="98" t="s">
        <v>274</v>
      </c>
      <c r="AF8" s="46"/>
      <c r="AG8" s="46"/>
      <c r="AH8" s="46"/>
      <c r="AI8" s="95"/>
      <c r="AJ8" s="99" t="s">
        <v>0</v>
      </c>
      <c r="AK8" s="95"/>
      <c r="AL8" s="167" t="s">
        <v>121</v>
      </c>
      <c r="AM8" s="164">
        <v>7089</v>
      </c>
      <c r="AN8" s="164">
        <v>135</v>
      </c>
      <c r="AO8" s="163">
        <f t="shared" si="1"/>
        <v>7224</v>
      </c>
      <c r="AP8" s="95"/>
      <c r="AQ8" s="167" t="s">
        <v>91</v>
      </c>
      <c r="AR8" s="164">
        <v>11523</v>
      </c>
      <c r="AS8" s="164">
        <v>265</v>
      </c>
      <c r="AT8" s="163">
        <f>AR8+AS8</f>
        <v>11788</v>
      </c>
      <c r="AU8" s="100"/>
      <c r="AV8" s="95"/>
      <c r="AW8" s="95"/>
      <c r="AX8" s="100"/>
      <c r="AY8" s="100"/>
      <c r="AZ8" s="100"/>
      <c r="BA8" s="100"/>
      <c r="BB8" s="100"/>
      <c r="BC8" s="100"/>
      <c r="BD8" s="100"/>
    </row>
    <row r="9" spans="1:56" ht="15">
      <c r="A9" s="24" t="s">
        <v>65</v>
      </c>
      <c r="B9" s="48">
        <v>4088</v>
      </c>
      <c r="C9" s="49">
        <v>70</v>
      </c>
      <c r="D9" s="69">
        <f t="shared" si="0"/>
        <v>4158</v>
      </c>
      <c r="AE9" s="47"/>
      <c r="AF9" s="47"/>
      <c r="AG9" s="95"/>
      <c r="AH9" s="95"/>
      <c r="AI9" s="95"/>
      <c r="AJ9" s="99" t="s">
        <v>7</v>
      </c>
      <c r="AK9" s="95"/>
      <c r="AL9" s="167" t="s">
        <v>122</v>
      </c>
      <c r="AM9" s="162">
        <v>282</v>
      </c>
      <c r="AN9" s="162">
        <v>5</v>
      </c>
      <c r="AO9" s="163">
        <f t="shared" si="1"/>
        <v>287</v>
      </c>
      <c r="AP9" s="95"/>
      <c r="AQ9" s="63" t="s">
        <v>127</v>
      </c>
      <c r="AR9" s="64">
        <f>AR5+AR6+AR7+AR8</f>
        <v>128909</v>
      </c>
      <c r="AS9" s="64">
        <f>SUM(AS5:AS8)</f>
        <v>1584</v>
      </c>
      <c r="AT9" s="163">
        <f>AR9+AS9</f>
        <v>130493</v>
      </c>
      <c r="AU9" s="100"/>
      <c r="AV9" s="95"/>
      <c r="AW9" s="95"/>
      <c r="AX9" s="100"/>
      <c r="AY9" s="100"/>
      <c r="AZ9" s="100"/>
      <c r="BA9" s="100"/>
      <c r="BB9" s="100"/>
      <c r="BC9" s="100"/>
      <c r="BD9" s="100"/>
    </row>
    <row r="10" spans="1:56" ht="15">
      <c r="A10" s="23" t="s">
        <v>66</v>
      </c>
      <c r="B10" s="3">
        <v>1207</v>
      </c>
      <c r="C10" s="4">
        <v>25</v>
      </c>
      <c r="D10" s="68">
        <f t="shared" si="0"/>
        <v>1232</v>
      </c>
      <c r="AE10" s="94" t="s">
        <v>93</v>
      </c>
      <c r="AF10" s="95"/>
      <c r="AG10" s="95"/>
      <c r="AH10" s="95"/>
      <c r="AI10" s="100"/>
      <c r="AJ10" s="95"/>
      <c r="AK10" s="95"/>
      <c r="AL10" s="167" t="s">
        <v>123</v>
      </c>
      <c r="AM10" s="164">
        <v>675</v>
      </c>
      <c r="AN10" s="164">
        <v>10</v>
      </c>
      <c r="AO10" s="163">
        <f t="shared" si="1"/>
        <v>685</v>
      </c>
      <c r="AP10" s="95"/>
      <c r="AQ10" s="98" t="s">
        <v>272</v>
      </c>
      <c r="AR10" s="95"/>
      <c r="AS10" s="95"/>
      <c r="AT10" s="99" t="s">
        <v>0</v>
      </c>
      <c r="AU10" s="100"/>
      <c r="AV10" s="95"/>
      <c r="AW10" s="95"/>
      <c r="AX10" s="100"/>
      <c r="AY10" s="100"/>
      <c r="AZ10" s="100"/>
      <c r="BA10" s="100"/>
      <c r="BB10" s="100"/>
      <c r="BC10" s="100"/>
      <c r="BD10" s="100"/>
    </row>
    <row r="11" spans="1:56" ht="15">
      <c r="A11" s="23" t="s">
        <v>67</v>
      </c>
      <c r="B11" s="3">
        <v>574</v>
      </c>
      <c r="C11" s="4">
        <v>14</v>
      </c>
      <c r="D11" s="68">
        <f t="shared" si="0"/>
        <v>588</v>
      </c>
      <c r="AE11" s="124" t="s">
        <v>83</v>
      </c>
      <c r="AF11" s="96"/>
      <c r="AG11" s="96"/>
      <c r="AH11" s="71" t="s">
        <v>87</v>
      </c>
      <c r="AI11" s="96"/>
      <c r="AJ11" s="127"/>
      <c r="AK11" s="95"/>
      <c r="AL11" s="167" t="s">
        <v>124</v>
      </c>
      <c r="AM11" s="3">
        <v>36230</v>
      </c>
      <c r="AN11" s="3">
        <v>461</v>
      </c>
      <c r="AO11" s="163">
        <f t="shared" si="1"/>
        <v>36691</v>
      </c>
      <c r="AP11" s="95"/>
      <c r="AQ11" s="74"/>
      <c r="AR11" s="95"/>
      <c r="AS11" s="95"/>
      <c r="AT11" s="99" t="s">
        <v>7</v>
      </c>
      <c r="AU11" s="100"/>
      <c r="AV11" s="95"/>
      <c r="AW11" s="95"/>
      <c r="AX11" s="350"/>
      <c r="AY11" s="351"/>
      <c r="AZ11" s="351"/>
      <c r="BA11" s="351"/>
      <c r="BB11" s="351"/>
      <c r="BC11" s="100"/>
      <c r="BD11" s="100"/>
    </row>
    <row r="12" spans="1:56" ht="15">
      <c r="A12" s="23" t="s">
        <v>68</v>
      </c>
      <c r="B12" s="3">
        <v>1003</v>
      </c>
      <c r="C12" s="4">
        <v>13</v>
      </c>
      <c r="D12" s="68">
        <f t="shared" si="0"/>
        <v>1016</v>
      </c>
      <c r="AE12" s="160"/>
      <c r="AF12" s="153" t="s">
        <v>88</v>
      </c>
      <c r="AG12" s="11" t="s">
        <v>89</v>
      </c>
      <c r="AH12" s="11" t="s">
        <v>90</v>
      </c>
      <c r="AI12" s="42" t="s">
        <v>91</v>
      </c>
      <c r="AJ12" s="11" t="s">
        <v>1</v>
      </c>
      <c r="AK12" s="95"/>
      <c r="AL12" s="167" t="s">
        <v>125</v>
      </c>
      <c r="AM12" s="3">
        <v>10034</v>
      </c>
      <c r="AN12" s="3">
        <v>143</v>
      </c>
      <c r="AO12" s="163">
        <f t="shared" si="1"/>
        <v>10177</v>
      </c>
      <c r="AP12" s="95"/>
      <c r="AQ12" s="74"/>
      <c r="AR12" s="155"/>
      <c r="AS12" s="155"/>
      <c r="AT12" s="170"/>
      <c r="AU12" s="100"/>
      <c r="AV12" s="95"/>
      <c r="AW12" s="95"/>
      <c r="AX12" s="100"/>
      <c r="AY12" s="100"/>
      <c r="AZ12" s="100"/>
      <c r="BA12" s="100"/>
      <c r="BB12" s="100"/>
      <c r="BC12" s="100"/>
      <c r="BD12" s="100"/>
    </row>
    <row r="13" spans="1:56" ht="15">
      <c r="A13" s="23" t="s">
        <v>69</v>
      </c>
      <c r="B13" s="3">
        <v>1304</v>
      </c>
      <c r="C13" s="4">
        <v>18</v>
      </c>
      <c r="D13" s="68">
        <f t="shared" si="0"/>
        <v>1322</v>
      </c>
      <c r="AE13" s="112" t="s">
        <v>84</v>
      </c>
      <c r="AF13" s="16">
        <f>(AF5/AJ5)*100</f>
        <v>20.894584551893196</v>
      </c>
      <c r="AG13" s="16">
        <f>(AG5/AJ5)*100</f>
        <v>28.631049810331323</v>
      </c>
      <c r="AH13" s="16">
        <f>(AH5/AJ5)*100</f>
        <v>41.53550178808307</v>
      </c>
      <c r="AI13" s="19">
        <f>(AI5/AJ5)*100</f>
        <v>8.938863849692419</v>
      </c>
      <c r="AJ13" s="159">
        <f>AF13+AG13+AH13+AI13</f>
        <v>100.00000000000001</v>
      </c>
      <c r="AK13" s="95"/>
      <c r="AL13" s="63" t="s">
        <v>127</v>
      </c>
      <c r="AM13" s="64">
        <f>SUM(AM4:AM12)</f>
        <v>128909</v>
      </c>
      <c r="AN13" s="64">
        <f>SUM(AN4:AN12)</f>
        <v>1584</v>
      </c>
      <c r="AO13" s="163">
        <f t="shared" si="1"/>
        <v>130493</v>
      </c>
      <c r="AP13" s="95"/>
      <c r="AQ13" s="74"/>
      <c r="AR13" s="155"/>
      <c r="AS13" s="155"/>
      <c r="AT13" s="170"/>
      <c r="AU13" s="100"/>
      <c r="AV13" s="95"/>
      <c r="AW13" s="95"/>
      <c r="AX13" s="100"/>
      <c r="AY13" s="100"/>
      <c r="AZ13" s="100"/>
      <c r="BA13" s="100"/>
      <c r="BB13" s="100"/>
      <c r="BC13" s="100"/>
      <c r="BD13" s="100"/>
    </row>
    <row r="14" spans="1:56" ht="15">
      <c r="A14" s="24" t="s">
        <v>70</v>
      </c>
      <c r="B14" s="48">
        <v>11110</v>
      </c>
      <c r="C14" s="49">
        <v>172</v>
      </c>
      <c r="D14" s="69">
        <f t="shared" si="0"/>
        <v>11282</v>
      </c>
      <c r="AE14" s="41" t="s">
        <v>23</v>
      </c>
      <c r="AF14" s="16">
        <f>(AF6/AJ6)*100</f>
        <v>4.482323232323232</v>
      </c>
      <c r="AG14" s="16">
        <f>(AG6/AJ6)*100</f>
        <v>14.078282828282829</v>
      </c>
      <c r="AH14" s="16">
        <f>(AH6/AJ6)*100</f>
        <v>64.70959595959596</v>
      </c>
      <c r="AI14" s="19">
        <f>(AI6/AJ6)*100</f>
        <v>16.72979797979798</v>
      </c>
      <c r="AJ14" s="60">
        <f>AF14+AG14+AH14+AI14</f>
        <v>100</v>
      </c>
      <c r="AK14" s="95"/>
      <c r="AL14" s="98" t="s">
        <v>273</v>
      </c>
      <c r="AM14" s="95"/>
      <c r="AN14" s="95"/>
      <c r="AO14" s="99" t="s">
        <v>0</v>
      </c>
      <c r="AP14" s="95"/>
      <c r="AQ14" s="171"/>
      <c r="AR14" s="95"/>
      <c r="AS14" s="95"/>
      <c r="AT14" s="95"/>
      <c r="AU14" s="100"/>
      <c r="AV14" s="95"/>
      <c r="AW14" s="95"/>
      <c r="AX14" s="100"/>
      <c r="AY14" s="100"/>
      <c r="AZ14" s="100"/>
      <c r="BA14" s="100"/>
      <c r="BB14" s="100"/>
      <c r="BC14" s="100"/>
      <c r="BD14" s="100"/>
    </row>
    <row r="15" spans="1:56" ht="15">
      <c r="A15" s="23" t="s">
        <v>71</v>
      </c>
      <c r="B15" s="3">
        <v>3237</v>
      </c>
      <c r="C15" s="4">
        <v>45</v>
      </c>
      <c r="D15" s="68">
        <f t="shared" si="0"/>
        <v>3282</v>
      </c>
      <c r="AE15" s="158" t="s">
        <v>1</v>
      </c>
      <c r="AF15" s="16">
        <f>(AF7/AJ7)*100</f>
        <v>20.695362969661208</v>
      </c>
      <c r="AG15" s="16">
        <f>(AG7/AJ7)*100</f>
        <v>28.45439985286567</v>
      </c>
      <c r="AH15" s="16">
        <f>(AH7/AJ7)*100</f>
        <v>41.81680243384703</v>
      </c>
      <c r="AI15" s="19">
        <f>(AI7/AJ7)*100</f>
        <v>9.033434743626096</v>
      </c>
      <c r="AJ15" s="60">
        <f>AF15+AG15+AH15+AI15</f>
        <v>100</v>
      </c>
      <c r="AK15" s="95"/>
      <c r="AL15" s="95"/>
      <c r="AM15" s="95"/>
      <c r="AN15" s="95"/>
      <c r="AO15" s="99" t="s">
        <v>7</v>
      </c>
      <c r="AP15" s="95"/>
      <c r="AQ15" s="95"/>
      <c r="AR15" s="95"/>
      <c r="AS15" s="95"/>
      <c r="AT15" s="95"/>
      <c r="AU15" s="100"/>
      <c r="AV15" s="95"/>
      <c r="AW15" s="95"/>
      <c r="AX15" s="100"/>
      <c r="AY15" s="100"/>
      <c r="AZ15" s="100"/>
      <c r="BA15" s="100"/>
      <c r="BB15" s="100"/>
      <c r="BC15" s="100"/>
      <c r="BD15" s="100"/>
    </row>
    <row r="16" spans="1:56" ht="15">
      <c r="A16" s="23" t="s">
        <v>72</v>
      </c>
      <c r="B16" s="3">
        <v>2664</v>
      </c>
      <c r="C16" s="4">
        <v>31</v>
      </c>
      <c r="D16" s="68">
        <f t="shared" si="0"/>
        <v>2695</v>
      </c>
      <c r="AE16" s="98" t="s">
        <v>274</v>
      </c>
      <c r="AF16" s="46"/>
      <c r="AG16" s="46"/>
      <c r="AH16" s="46"/>
      <c r="AI16" s="95"/>
      <c r="AJ16" s="99" t="s">
        <v>0</v>
      </c>
      <c r="AK16" s="95"/>
      <c r="AL16" s="53"/>
      <c r="AM16" s="103"/>
      <c r="AN16" s="103"/>
      <c r="AO16" s="104"/>
      <c r="AP16" s="95"/>
      <c r="AQ16" s="95"/>
      <c r="AR16" s="95"/>
      <c r="AS16" s="100"/>
      <c r="AT16" s="100"/>
      <c r="AU16" s="100"/>
      <c r="AV16" s="95"/>
      <c r="AW16" s="95"/>
      <c r="AX16" s="100"/>
      <c r="AY16" s="100"/>
      <c r="AZ16" s="100"/>
      <c r="BA16" s="100"/>
      <c r="BB16" s="100"/>
      <c r="BC16" s="100"/>
      <c r="BD16" s="100"/>
    </row>
    <row r="17" spans="1:56" ht="15">
      <c r="A17" s="23" t="s">
        <v>73</v>
      </c>
      <c r="B17" s="3">
        <v>434</v>
      </c>
      <c r="C17" s="4">
        <v>5</v>
      </c>
      <c r="D17" s="68">
        <f t="shared" si="0"/>
        <v>439</v>
      </c>
      <c r="AE17" s="47"/>
      <c r="AF17" s="47"/>
      <c r="AG17" s="95"/>
      <c r="AH17" s="95"/>
      <c r="AI17" s="95"/>
      <c r="AJ17" s="99" t="s">
        <v>7</v>
      </c>
      <c r="AK17" s="95"/>
      <c r="AL17" s="94" t="s">
        <v>129</v>
      </c>
      <c r="AM17" s="95"/>
      <c r="AN17" s="95"/>
      <c r="AO17" s="95"/>
      <c r="AP17" s="165"/>
      <c r="AQ17" s="94" t="s">
        <v>282</v>
      </c>
      <c r="AR17" s="95"/>
      <c r="AS17" s="95"/>
      <c r="AT17" s="95"/>
      <c r="AU17" s="100"/>
      <c r="AV17" s="95"/>
      <c r="AW17" s="95"/>
      <c r="AX17" s="100"/>
      <c r="AY17" s="100"/>
      <c r="AZ17" s="100"/>
      <c r="BA17" s="100"/>
      <c r="BB17" s="100"/>
      <c r="BC17" s="100"/>
      <c r="BD17" s="100"/>
    </row>
    <row r="18" spans="1:56" ht="15">
      <c r="A18" s="23" t="s">
        <v>74</v>
      </c>
      <c r="B18" s="3">
        <v>1519</v>
      </c>
      <c r="C18" s="4">
        <v>19</v>
      </c>
      <c r="D18" s="68">
        <f t="shared" si="0"/>
        <v>1538</v>
      </c>
      <c r="AE18" s="94" t="s">
        <v>93</v>
      </c>
      <c r="AF18" s="95"/>
      <c r="AG18" s="95"/>
      <c r="AH18" s="95"/>
      <c r="AI18" s="100"/>
      <c r="AJ18" s="95"/>
      <c r="AK18" s="95"/>
      <c r="AL18" s="85" t="s">
        <v>126</v>
      </c>
      <c r="AM18" s="168" t="s">
        <v>83</v>
      </c>
      <c r="AN18" s="96"/>
      <c r="AO18" s="40"/>
      <c r="AP18" s="166"/>
      <c r="AQ18" s="85" t="s">
        <v>126</v>
      </c>
      <c r="AR18" s="168" t="s">
        <v>165</v>
      </c>
      <c r="AS18" s="96"/>
      <c r="AT18" s="40"/>
      <c r="AU18" s="165"/>
      <c r="AV18" s="95"/>
      <c r="AW18" s="95"/>
      <c r="AX18" s="165"/>
      <c r="AY18" s="100"/>
      <c r="AZ18" s="100"/>
      <c r="BA18" s="100"/>
      <c r="BB18" s="100"/>
      <c r="BC18" s="100"/>
      <c r="BD18" s="100"/>
    </row>
    <row r="19" spans="1:56" ht="15">
      <c r="A19" s="23" t="s">
        <v>75</v>
      </c>
      <c r="B19" s="3">
        <v>3256</v>
      </c>
      <c r="C19" s="4">
        <v>72</v>
      </c>
      <c r="D19" s="68">
        <f t="shared" si="0"/>
        <v>3328</v>
      </c>
      <c r="AE19" s="124" t="s">
        <v>83</v>
      </c>
      <c r="AF19" s="96"/>
      <c r="AG19" s="96"/>
      <c r="AH19" s="71" t="s">
        <v>87</v>
      </c>
      <c r="AI19" s="96"/>
      <c r="AJ19" s="127"/>
      <c r="AK19" s="95"/>
      <c r="AL19" s="107"/>
      <c r="AM19" s="153" t="s">
        <v>84</v>
      </c>
      <c r="AN19" s="42" t="s">
        <v>23</v>
      </c>
      <c r="AO19" s="12" t="s">
        <v>1</v>
      </c>
      <c r="AP19" s="166"/>
      <c r="AQ19" s="107"/>
      <c r="AR19" s="153" t="s">
        <v>84</v>
      </c>
      <c r="AS19" s="42" t="s">
        <v>23</v>
      </c>
      <c r="AT19" s="12" t="s">
        <v>1</v>
      </c>
      <c r="AU19" s="166"/>
      <c r="AV19" s="95"/>
      <c r="AW19" s="95"/>
      <c r="AX19" s="166"/>
      <c r="AY19" s="95"/>
      <c r="AZ19" s="100"/>
      <c r="BA19" s="100"/>
      <c r="BB19" s="100"/>
      <c r="BC19" s="100"/>
      <c r="BD19" s="100"/>
    </row>
    <row r="20" spans="1:56" ht="15">
      <c r="A20" s="24" t="s">
        <v>76</v>
      </c>
      <c r="B20" s="48">
        <v>12794</v>
      </c>
      <c r="C20" s="49">
        <v>261</v>
      </c>
      <c r="D20" s="69">
        <f t="shared" si="0"/>
        <v>13055</v>
      </c>
      <c r="AE20" s="160"/>
      <c r="AF20" s="153" t="s">
        <v>88</v>
      </c>
      <c r="AG20" s="11" t="s">
        <v>89</v>
      </c>
      <c r="AH20" s="11" t="s">
        <v>90</v>
      </c>
      <c r="AI20" s="42" t="s">
        <v>91</v>
      </c>
      <c r="AJ20" s="11" t="s">
        <v>1</v>
      </c>
      <c r="AK20" s="95"/>
      <c r="AL20" s="167" t="s">
        <v>117</v>
      </c>
      <c r="AM20" s="156">
        <f>(AM4/AM13)*100</f>
        <v>54.74404424826815</v>
      </c>
      <c r="AN20" s="156">
        <f>(AN4/AN13)*100</f>
        <v>49.368686868686865</v>
      </c>
      <c r="AO20" s="156">
        <f>(AO4/AO13)*100</f>
        <v>54.6787950311511</v>
      </c>
      <c r="AP20" s="166"/>
      <c r="AQ20" s="169" t="s">
        <v>88</v>
      </c>
      <c r="AR20" s="156">
        <f>(AR5/AR9)*100</f>
        <v>20.894584551893196</v>
      </c>
      <c r="AS20" s="156">
        <f>(AS5/AS9)*100</f>
        <v>4.482323232323232</v>
      </c>
      <c r="AT20" s="172">
        <f>(AT5/AT9)*100</f>
        <v>20.695362969661208</v>
      </c>
      <c r="AU20" s="166"/>
      <c r="AV20" s="95"/>
      <c r="AW20" s="95"/>
      <c r="AX20" s="166"/>
      <c r="AY20" s="100"/>
      <c r="AZ20" s="100"/>
      <c r="BA20" s="100"/>
      <c r="BB20" s="100"/>
      <c r="BC20" s="100"/>
      <c r="BD20" s="100"/>
    </row>
    <row r="21" spans="1:56" ht="15">
      <c r="A21" s="23" t="s">
        <v>77</v>
      </c>
      <c r="B21" s="3">
        <v>5368</v>
      </c>
      <c r="C21" s="4">
        <v>132</v>
      </c>
      <c r="D21" s="68">
        <f t="shared" si="0"/>
        <v>5500</v>
      </c>
      <c r="AE21" s="112" t="s">
        <v>84</v>
      </c>
      <c r="AF21" s="16">
        <f>(AF5/AF7)*100</f>
        <v>99.7370954602681</v>
      </c>
      <c r="AG21" s="16">
        <f>(AG5/AG7)*100</f>
        <v>99.39942366216907</v>
      </c>
      <c r="AH21" s="16">
        <f>(AH5/AH7)*100</f>
        <v>98.12160973464302</v>
      </c>
      <c r="AI21" s="16">
        <f>(AI5/AI7)*100</f>
        <v>97.75195113674924</v>
      </c>
      <c r="AJ21" s="16">
        <f>(AJ5/AJ7)*100</f>
        <v>98.78614178538312</v>
      </c>
      <c r="AL21" s="167" t="s">
        <v>118</v>
      </c>
      <c r="AM21" s="28">
        <f>(AM5/AM13)*100</f>
        <v>0.8346973446384659</v>
      </c>
      <c r="AN21" s="28">
        <f>(AN5/AN13)*100</f>
        <v>1.1363636363636365</v>
      </c>
      <c r="AO21" s="28">
        <f>(AO5/AO13)*100</f>
        <v>0.838359145701302</v>
      </c>
      <c r="AP21" s="95"/>
      <c r="AQ21" s="167" t="s">
        <v>89</v>
      </c>
      <c r="AR21" s="28">
        <f>(AR6/AR9)*100</f>
        <v>28.631049810331323</v>
      </c>
      <c r="AS21" s="28">
        <f>(AS6/AS9)*100</f>
        <v>14.078282828282829</v>
      </c>
      <c r="AT21" s="61">
        <f>(AT6/AT9)*100</f>
        <v>28.45439985286567</v>
      </c>
      <c r="AU21" s="166"/>
      <c r="AV21" s="95"/>
      <c r="AW21" s="95"/>
      <c r="AX21" s="166"/>
      <c r="AY21" s="100"/>
      <c r="AZ21" s="100"/>
      <c r="BA21" s="100"/>
      <c r="BB21" s="100"/>
      <c r="BC21" s="100"/>
      <c r="BD21" s="100"/>
    </row>
    <row r="22" spans="1:56" ht="15">
      <c r="A22" s="23" t="s">
        <v>78</v>
      </c>
      <c r="B22" s="3">
        <v>5867</v>
      </c>
      <c r="C22" s="4">
        <v>81</v>
      </c>
      <c r="D22" s="68">
        <f t="shared" si="0"/>
        <v>5948</v>
      </c>
      <c r="AE22" s="41" t="s">
        <v>23</v>
      </c>
      <c r="AF22" s="16">
        <f>(AF6/AF7)*100</f>
        <v>0.2629045397319114</v>
      </c>
      <c r="AG22" s="16">
        <f>(AG6/AG7)*100</f>
        <v>0.6005763378309229</v>
      </c>
      <c r="AH22" s="16">
        <f>(AH6/AH7)*100</f>
        <v>1.8783902653569857</v>
      </c>
      <c r="AI22" s="16">
        <f>(AI6/AI7)*100</f>
        <v>2.2480488632507636</v>
      </c>
      <c r="AJ22" s="16">
        <f>(AJ6/AJ7)*100</f>
        <v>1.213858214616876</v>
      </c>
      <c r="AL22" s="167" t="s">
        <v>119</v>
      </c>
      <c r="AM22" s="28">
        <f>(AM6/AM13)*100</f>
        <v>1.7361084175658799</v>
      </c>
      <c r="AN22" s="28">
        <f>(AN6/AN13)*100</f>
        <v>1.5782828282828283</v>
      </c>
      <c r="AO22" s="28">
        <f>(AO6/AO13)*100</f>
        <v>1.7341926386856</v>
      </c>
      <c r="AP22" s="95"/>
      <c r="AQ22" s="167" t="s">
        <v>90</v>
      </c>
      <c r="AR22" s="28">
        <f>(AR7/AR9)*100</f>
        <v>41.53550178808307</v>
      </c>
      <c r="AS22" s="28">
        <f>(AS7/AS9)*100</f>
        <v>64.70959595959596</v>
      </c>
      <c r="AT22" s="61">
        <f>(AT7/AT9)*100</f>
        <v>41.81680243384703</v>
      </c>
      <c r="AU22" s="95"/>
      <c r="AV22" s="95"/>
      <c r="AW22" s="95"/>
      <c r="AX22" s="95"/>
      <c r="AY22" s="95"/>
      <c r="AZ22" s="95"/>
      <c r="BA22" s="95"/>
      <c r="BB22" s="95"/>
      <c r="BC22" s="95"/>
      <c r="BD22" s="95"/>
    </row>
    <row r="23" spans="1:56" ht="15">
      <c r="A23" s="23" t="s">
        <v>79</v>
      </c>
      <c r="B23" s="3">
        <v>1559</v>
      </c>
      <c r="C23" s="4">
        <v>48</v>
      </c>
      <c r="D23" s="68">
        <f t="shared" si="0"/>
        <v>1607</v>
      </c>
      <c r="AE23" s="158" t="s">
        <v>1</v>
      </c>
      <c r="AF23" s="16">
        <f>AF21+AF22</f>
        <v>100</v>
      </c>
      <c r="AG23" s="16">
        <f>AG21+AG22</f>
        <v>100</v>
      </c>
      <c r="AH23" s="16">
        <f>AH21+AH22</f>
        <v>100</v>
      </c>
      <c r="AI23" s="16">
        <f>AI21+AI22</f>
        <v>100</v>
      </c>
      <c r="AJ23" s="16">
        <f>AJ21+AJ22</f>
        <v>100</v>
      </c>
      <c r="AL23" s="167" t="s">
        <v>120</v>
      </c>
      <c r="AM23" s="28">
        <f>(AM7/AM13)*100</f>
        <v>0.5546548340302074</v>
      </c>
      <c r="AN23" s="28">
        <f>(AN7/AN13)*100</f>
        <v>0.31565656565656564</v>
      </c>
      <c r="AO23" s="28">
        <f>(AO7/AO13)*100</f>
        <v>0.5517537339167617</v>
      </c>
      <c r="AP23" s="95"/>
      <c r="AQ23" s="167" t="s">
        <v>91</v>
      </c>
      <c r="AR23" s="28">
        <f>(AR8/AR9)*100</f>
        <v>8.938863849692419</v>
      </c>
      <c r="AS23" s="28">
        <f>(AS8/AS9)*100</f>
        <v>16.72979797979798</v>
      </c>
      <c r="AT23" s="61">
        <f>(AT8/AT9)*100</f>
        <v>9.033434743626096</v>
      </c>
      <c r="AU23" s="95"/>
      <c r="AV23" s="95"/>
      <c r="AW23" s="95"/>
      <c r="AX23" s="95"/>
      <c r="AY23" s="95"/>
      <c r="AZ23" s="95"/>
      <c r="BA23" s="95"/>
      <c r="BB23" s="95"/>
      <c r="BC23" s="95"/>
      <c r="BD23" s="95"/>
    </row>
    <row r="24" spans="1:56" ht="15">
      <c r="A24" s="24" t="s">
        <v>80</v>
      </c>
      <c r="B24" s="48">
        <v>2352</v>
      </c>
      <c r="C24" s="49">
        <v>40</v>
      </c>
      <c r="D24" s="69">
        <f t="shared" si="0"/>
        <v>2392</v>
      </c>
      <c r="AE24" s="98" t="s">
        <v>274</v>
      </c>
      <c r="AF24" s="46"/>
      <c r="AG24" s="46"/>
      <c r="AH24" s="46"/>
      <c r="AI24" s="95"/>
      <c r="AJ24" s="99" t="s">
        <v>0</v>
      </c>
      <c r="AL24" s="167" t="s">
        <v>121</v>
      </c>
      <c r="AM24" s="28">
        <f>(AM8/AM13)*100</f>
        <v>5.499228137678518</v>
      </c>
      <c r="AN24" s="28">
        <f>(AN8/AN13)*100</f>
        <v>8.522727272727272</v>
      </c>
      <c r="AO24" s="28">
        <f>(AO8/AO13)*100</f>
        <v>5.535929130298177</v>
      </c>
      <c r="AP24" s="95"/>
      <c r="AQ24" s="63" t="s">
        <v>127</v>
      </c>
      <c r="AR24" s="67">
        <f>SUM(AR20:AR23)</f>
        <v>100.00000000000001</v>
      </c>
      <c r="AS24" s="67">
        <f>SUM(AS20:AS23)</f>
        <v>100</v>
      </c>
      <c r="AT24" s="67">
        <f>SUM(AT20:AT23)</f>
        <v>100</v>
      </c>
      <c r="AU24" s="95"/>
      <c r="AV24" s="95"/>
      <c r="AW24" s="95"/>
      <c r="AX24" s="95"/>
      <c r="AY24" s="95"/>
      <c r="AZ24" s="95"/>
      <c r="BA24" s="95"/>
      <c r="BB24" s="95"/>
      <c r="BC24" s="95"/>
      <c r="BD24" s="95"/>
    </row>
    <row r="25" spans="1:56" ht="15">
      <c r="A25" s="23" t="s">
        <v>81</v>
      </c>
      <c r="B25" s="3">
        <v>879</v>
      </c>
      <c r="C25" s="4">
        <v>18</v>
      </c>
      <c r="D25" s="68">
        <f t="shared" si="0"/>
        <v>897</v>
      </c>
      <c r="AE25" s="47"/>
      <c r="AF25" s="47"/>
      <c r="AG25" s="95"/>
      <c r="AH25" s="95"/>
      <c r="AI25" s="95"/>
      <c r="AJ25" s="99" t="s">
        <v>7</v>
      </c>
      <c r="AL25" s="167" t="s">
        <v>122</v>
      </c>
      <c r="AM25" s="156">
        <f>(AM9/AM13)*100</f>
        <v>0.21875896950562024</v>
      </c>
      <c r="AN25" s="156">
        <f>(AN9/AN13)*100</f>
        <v>0.31565656565656564</v>
      </c>
      <c r="AO25" s="156">
        <f>(AO9/AO13)*100</f>
        <v>0.21993516893626477</v>
      </c>
      <c r="AP25" s="95"/>
      <c r="AQ25" s="98" t="s">
        <v>272</v>
      </c>
      <c r="AR25" s="95"/>
      <c r="AS25" s="95"/>
      <c r="AT25" s="99" t="s">
        <v>0</v>
      </c>
      <c r="AU25" s="95"/>
      <c r="AV25" s="95"/>
      <c r="AW25" s="95"/>
      <c r="AX25" s="95"/>
      <c r="AY25" s="95"/>
      <c r="AZ25" s="95"/>
      <c r="BA25" s="95"/>
      <c r="BB25" s="95"/>
      <c r="BC25" s="95"/>
      <c r="BD25" s="95"/>
    </row>
    <row r="26" spans="1:56" ht="15">
      <c r="A26" s="41" t="s">
        <v>82</v>
      </c>
      <c r="B26" s="5">
        <v>1473</v>
      </c>
      <c r="C26" s="6">
        <v>22</v>
      </c>
      <c r="D26" s="68">
        <f t="shared" si="0"/>
        <v>1495</v>
      </c>
      <c r="AL26" s="167" t="s">
        <v>123</v>
      </c>
      <c r="AM26" s="28">
        <f>(AM10/AM13)*100</f>
        <v>0.5236251929655804</v>
      </c>
      <c r="AN26" s="28">
        <f>(AN10/AN13)*100</f>
        <v>0.6313131313131313</v>
      </c>
      <c r="AO26" s="28">
        <f>(AO10/AO13)*100</f>
        <v>0.5249323718513637</v>
      </c>
      <c r="AP26" s="95"/>
      <c r="AQ26" s="74"/>
      <c r="AR26" s="95"/>
      <c r="AS26" s="95"/>
      <c r="AT26" s="99" t="s">
        <v>7</v>
      </c>
      <c r="AU26" s="95"/>
      <c r="AV26" s="95"/>
      <c r="AW26" s="95"/>
      <c r="AX26" s="95"/>
      <c r="AY26" s="95"/>
      <c r="AZ26" s="95"/>
      <c r="BA26" s="95"/>
      <c r="BB26" s="95"/>
      <c r="BC26" s="95"/>
      <c r="BD26" s="95"/>
    </row>
    <row r="27" spans="1:56" ht="15">
      <c r="A27" s="63" t="s">
        <v>109</v>
      </c>
      <c r="B27" s="64">
        <f>SUM(B4+B9+B14+B20+B24)</f>
        <v>128909</v>
      </c>
      <c r="C27" s="64">
        <f>SUM(C4+C9+C14+C20+C24)</f>
        <v>1584</v>
      </c>
      <c r="D27" s="68">
        <f t="shared" si="0"/>
        <v>130493</v>
      </c>
      <c r="AL27" s="167" t="s">
        <v>124</v>
      </c>
      <c r="AM27" s="16">
        <f>(AM11/AM13)*100</f>
        <v>28.105097394285895</v>
      </c>
      <c r="AN27" s="16">
        <f>(AN11/AN13)*100</f>
        <v>29.103535353535353</v>
      </c>
      <c r="AO27" s="16">
        <f>(AO11/AO13)*100</f>
        <v>28.117217015472097</v>
      </c>
      <c r="AP27" s="95"/>
      <c r="AQ27" s="51"/>
      <c r="AR27" s="51"/>
      <c r="AS27" s="73"/>
      <c r="AT27" s="100"/>
      <c r="AU27" s="95"/>
      <c r="AV27" s="95"/>
      <c r="AW27" s="95"/>
      <c r="AX27" s="95"/>
      <c r="AY27" s="95"/>
      <c r="AZ27" s="95"/>
      <c r="BA27" s="95"/>
      <c r="BB27" s="95"/>
      <c r="BC27" s="95"/>
      <c r="BD27" s="95"/>
    </row>
    <row r="28" spans="1:56" ht="15" customHeight="1">
      <c r="A28" s="15" t="s">
        <v>275</v>
      </c>
      <c r="B28" s="13"/>
      <c r="C28" s="13"/>
      <c r="D28" s="14" t="s">
        <v>0</v>
      </c>
      <c r="AL28" s="167" t="s">
        <v>125</v>
      </c>
      <c r="AM28" s="16">
        <f>(AM12/AM13)*100</f>
        <v>7.7837854610616795</v>
      </c>
      <c r="AN28" s="16">
        <f>(AN12/AN13)*100</f>
        <v>9.027777777777777</v>
      </c>
      <c r="AO28" s="16">
        <f>(AO12/AO13)*100</f>
        <v>7.7988857639873395</v>
      </c>
      <c r="AP28" s="95"/>
      <c r="AQ28" s="51"/>
      <c r="AR28" s="51"/>
      <c r="AS28" s="73"/>
      <c r="AT28" s="100"/>
      <c r="AU28" s="95"/>
      <c r="AV28" s="95"/>
      <c r="AW28" s="95"/>
      <c r="AX28" s="95"/>
      <c r="AY28" s="95"/>
      <c r="AZ28" s="95"/>
      <c r="BA28" s="95"/>
      <c r="BB28" s="95"/>
      <c r="BC28" s="95"/>
      <c r="BD28" s="95"/>
    </row>
    <row r="29" spans="1:43" ht="15" customHeight="1">
      <c r="A29" s="13"/>
      <c r="B29" s="13"/>
      <c r="C29" s="13"/>
      <c r="D29" s="14" t="s">
        <v>7</v>
      </c>
      <c r="AL29" s="63" t="s">
        <v>127</v>
      </c>
      <c r="AM29" s="67">
        <f>SUM(AM20:AM28)</f>
        <v>100</v>
      </c>
      <c r="AN29" s="67">
        <f>SUM(AN20:AN28)</f>
        <v>99.99999999999999</v>
      </c>
      <c r="AO29" s="67">
        <f>SUM(AO20:AO28)</f>
        <v>100</v>
      </c>
      <c r="AP29" s="95"/>
      <c r="AQ29" s="54"/>
    </row>
    <row r="30" spans="1:43" ht="15" customHeight="1">
      <c r="A30" s="1" t="s">
        <v>86</v>
      </c>
      <c r="AL30" s="98" t="s">
        <v>273</v>
      </c>
      <c r="AM30" s="95"/>
      <c r="AN30" s="95"/>
      <c r="AO30" s="99" t="s">
        <v>0</v>
      </c>
      <c r="AP30" s="95"/>
      <c r="AQ30" s="102"/>
    </row>
    <row r="31" spans="1:43" ht="15">
      <c r="A31" s="85" t="s">
        <v>59</v>
      </c>
      <c r="B31" s="348" t="s">
        <v>83</v>
      </c>
      <c r="C31" s="349"/>
      <c r="D31" s="40"/>
      <c r="AL31" s="95"/>
      <c r="AM31" s="95"/>
      <c r="AN31" s="95"/>
      <c r="AO31" s="99" t="s">
        <v>7</v>
      </c>
      <c r="AP31" s="95"/>
      <c r="AQ31" s="95"/>
    </row>
    <row r="32" spans="1:4" ht="15">
      <c r="A32" s="154"/>
      <c r="B32" s="153" t="s">
        <v>84</v>
      </c>
      <c r="C32" s="42" t="s">
        <v>23</v>
      </c>
      <c r="D32" s="12" t="s">
        <v>1</v>
      </c>
    </row>
    <row r="33" spans="1:4" ht="15">
      <c r="A33" s="77" t="s">
        <v>60</v>
      </c>
      <c r="B33" s="50">
        <f>(B4/B27)*100</f>
        <v>76.46091428837397</v>
      </c>
      <c r="C33" s="50">
        <f>(C4/C27)*100</f>
        <v>65.71969696969697</v>
      </c>
      <c r="D33" s="50">
        <f>(D4/D27)*100</f>
        <v>76.33053113960135</v>
      </c>
    </row>
    <row r="34" spans="1:4" ht="15">
      <c r="A34" s="23" t="s">
        <v>61</v>
      </c>
      <c r="B34" s="156">
        <f>(B5/B27)*100</f>
        <v>58.36520336051013</v>
      </c>
      <c r="C34" s="156">
        <f>(C5/C27)*100</f>
        <v>47.159090909090914</v>
      </c>
      <c r="D34" s="156">
        <f>(D5/D27)*100</f>
        <v>58.22917704397938</v>
      </c>
    </row>
    <row r="35" spans="1:4" ht="15">
      <c r="A35" s="23" t="s">
        <v>62</v>
      </c>
      <c r="B35" s="156">
        <f>(B6/B27)*100</f>
        <v>3.266645463078606</v>
      </c>
      <c r="C35" s="156">
        <f>(C6/C27)*100</f>
        <v>2.6515151515151514</v>
      </c>
      <c r="D35" s="156">
        <f>(D6/D27)*100</f>
        <v>3.2591786532610945</v>
      </c>
    </row>
    <row r="36" spans="1:4" ht="15">
      <c r="A36" s="23" t="s">
        <v>63</v>
      </c>
      <c r="B36" s="156">
        <f>(B7/B27)*100</f>
        <v>0.04654446159694048</v>
      </c>
      <c r="C36" s="156">
        <f>(C7/C27)*100</f>
        <v>0</v>
      </c>
      <c r="D36" s="156">
        <f>(D7/D27)*100</f>
        <v>0.04597947782639682</v>
      </c>
    </row>
    <row r="37" spans="1:4" ht="15">
      <c r="A37" s="23" t="s">
        <v>64</v>
      </c>
      <c r="B37" s="156">
        <f>(B8/B27)*100</f>
        <v>14.782521003188295</v>
      </c>
      <c r="C37" s="156">
        <f>(C8/C27)*100</f>
        <v>15.909090909090908</v>
      </c>
      <c r="D37" s="156">
        <f>(D8/D27)*100</f>
        <v>14.796195964534494</v>
      </c>
    </row>
    <row r="38" spans="1:4" ht="15">
      <c r="A38" s="24" t="s">
        <v>65</v>
      </c>
      <c r="B38" s="50">
        <f>(B9/B27)*100</f>
        <v>3.1712293168048777</v>
      </c>
      <c r="C38" s="50">
        <f>(C9/C27)*100</f>
        <v>4.41919191919192</v>
      </c>
      <c r="D38" s="50">
        <f>(D9/D27)*100</f>
        <v>3.1863778133692997</v>
      </c>
    </row>
    <row r="39" spans="1:4" ht="15">
      <c r="A39" s="23" t="s">
        <v>66</v>
      </c>
      <c r="B39" s="156">
        <f>(B10/B27)*100</f>
        <v>0.9363194191251192</v>
      </c>
      <c r="C39" s="156">
        <f>(C10/C27)*100</f>
        <v>1.5782828282828283</v>
      </c>
      <c r="D39" s="156">
        <f>(D10/D27)*100</f>
        <v>0.9441119447020146</v>
      </c>
    </row>
    <row r="40" spans="1:4" ht="15">
      <c r="A40" s="23" t="s">
        <v>67</v>
      </c>
      <c r="B40" s="156">
        <f>(B11/B27)*100</f>
        <v>0.4452753492773972</v>
      </c>
      <c r="C40" s="156">
        <f>(C11/C27)*100</f>
        <v>0.8838383838383838</v>
      </c>
      <c r="D40" s="156">
        <f>(D11/D27)*100</f>
        <v>0.45059888269868886</v>
      </c>
    </row>
    <row r="41" spans="1:4" ht="15">
      <c r="A41" s="23" t="s">
        <v>68</v>
      </c>
      <c r="B41" s="156">
        <f>(B12/B27)*100</f>
        <v>0.7780682496955216</v>
      </c>
      <c r="C41" s="156">
        <f>(C12/C27)*100</f>
        <v>0.8207070707070708</v>
      </c>
      <c r="D41" s="156">
        <f>(D12/D27)*100</f>
        <v>0.7785858245269861</v>
      </c>
    </row>
    <row r="42" spans="1:4" ht="15">
      <c r="A42" s="23" t="s">
        <v>69</v>
      </c>
      <c r="B42" s="156">
        <f>(B13/B27)*100</f>
        <v>1.0115662987068397</v>
      </c>
      <c r="C42" s="156">
        <f>(C13/C27)*100</f>
        <v>1.1363636363636365</v>
      </c>
      <c r="D42" s="156">
        <f>(D13/D27)*100</f>
        <v>1.01308116144161</v>
      </c>
    </row>
    <row r="43" spans="1:4" ht="15">
      <c r="A43" s="24" t="s">
        <v>70</v>
      </c>
      <c r="B43" s="50">
        <f>(B14/B27)*100</f>
        <v>8.618482805700145</v>
      </c>
      <c r="C43" s="50">
        <f>(C14/C27)*100</f>
        <v>10.85858585858586</v>
      </c>
      <c r="D43" s="50">
        <f>(D14/D27)*100</f>
        <v>8.645674480623482</v>
      </c>
    </row>
    <row r="44" spans="1:4" ht="15">
      <c r="A44" s="23" t="s">
        <v>71</v>
      </c>
      <c r="B44" s="156">
        <f>(B15/B27)*100</f>
        <v>2.511073703154939</v>
      </c>
      <c r="C44" s="156">
        <f>(C15/C27)*100</f>
        <v>2.840909090909091</v>
      </c>
      <c r="D44" s="156">
        <f>(D15/D27)*100</f>
        <v>2.5150774371039057</v>
      </c>
    </row>
    <row r="45" spans="1:4" ht="15">
      <c r="A45" s="23" t="s">
        <v>72</v>
      </c>
      <c r="B45" s="156">
        <f>(B16/B27)*100</f>
        <v>2.066574094904157</v>
      </c>
      <c r="C45" s="156">
        <f>(C16/C27)*100</f>
        <v>1.9570707070707072</v>
      </c>
      <c r="D45" s="156">
        <f>(D16/D27)*100</f>
        <v>2.065244879035657</v>
      </c>
    </row>
    <row r="46" spans="1:4" ht="15">
      <c r="A46" s="23" t="s">
        <v>73</v>
      </c>
      <c r="B46" s="156">
        <f>(B17/B27)*100</f>
        <v>0.3366716055512028</v>
      </c>
      <c r="C46" s="156">
        <f>(C17/C27)*100</f>
        <v>0.31565656565656564</v>
      </c>
      <c r="D46" s="156">
        <f>(D17/D27)*100</f>
        <v>0.3364165127631367</v>
      </c>
    </row>
    <row r="47" spans="1:4" ht="15">
      <c r="A47" s="23" t="s">
        <v>74</v>
      </c>
      <c r="B47" s="156">
        <f>(B18/B27)*100</f>
        <v>1.1783506194292097</v>
      </c>
      <c r="C47" s="156">
        <f>(C18/C27)*100</f>
        <v>1.1994949494949494</v>
      </c>
      <c r="D47" s="156">
        <f>(D18/D27)*100</f>
        <v>1.1786072816166384</v>
      </c>
    </row>
    <row r="48" spans="1:4" ht="15">
      <c r="A48" s="23" t="s">
        <v>75</v>
      </c>
      <c r="B48" s="156">
        <f>(B19/B27)*100</f>
        <v>2.5258127826606365</v>
      </c>
      <c r="C48" s="156">
        <f>(C19/C27)*100</f>
        <v>4.545454545454546</v>
      </c>
      <c r="D48" s="156">
        <f>(D19/D27)*100</f>
        <v>2.5503283701041433</v>
      </c>
    </row>
    <row r="49" spans="1:4" ht="15">
      <c r="A49" s="24" t="s">
        <v>76</v>
      </c>
      <c r="B49" s="50">
        <f>(B20/B27)*100</f>
        <v>9.92483069452094</v>
      </c>
      <c r="C49" s="50">
        <f>(C20/C27)*100</f>
        <v>16.477272727272727</v>
      </c>
      <c r="D49" s="50">
        <f>(D20/D27)*100</f>
        <v>10.004368050393508</v>
      </c>
    </row>
    <row r="50" spans="1:4" ht="15">
      <c r="A50" s="23" t="s">
        <v>77</v>
      </c>
      <c r="B50" s="156">
        <f>(B21/B27)*100</f>
        <v>4.164177830872942</v>
      </c>
      <c r="C50" s="156">
        <f>(C21/C27)*100</f>
        <v>8.333333333333332</v>
      </c>
      <c r="D50" s="156">
        <f>(D21/D27)*100</f>
        <v>4.214785467419708</v>
      </c>
    </row>
    <row r="51" spans="1:4" ht="15">
      <c r="A51" s="23" t="s">
        <v>78</v>
      </c>
      <c r="B51" s="156">
        <f>(B22/B27)*100</f>
        <v>4.551272603154163</v>
      </c>
      <c r="C51" s="156">
        <f>(C22/C27)*100</f>
        <v>5.113636363636364</v>
      </c>
      <c r="D51" s="156">
        <f>(D22/D27)*100</f>
        <v>4.5580989018568046</v>
      </c>
    </row>
    <row r="52" spans="1:4" ht="15">
      <c r="A52" s="23" t="s">
        <v>79</v>
      </c>
      <c r="B52" s="156">
        <f>(B23/B27)*100</f>
        <v>1.2093802604938368</v>
      </c>
      <c r="C52" s="156">
        <f>(C23/C27)*100</f>
        <v>3.0303030303030303</v>
      </c>
      <c r="D52" s="156">
        <f>(D23/D27)*100</f>
        <v>1.231483681116995</v>
      </c>
    </row>
    <row r="53" spans="1:4" ht="15">
      <c r="A53" s="24" t="s">
        <v>80</v>
      </c>
      <c r="B53" s="50">
        <f>(B24/B27)*100</f>
        <v>1.8245428946000668</v>
      </c>
      <c r="C53" s="50">
        <f>(C24/C27)*100</f>
        <v>2.525252525252525</v>
      </c>
      <c r="D53" s="50">
        <f>(D24/D27)*100</f>
        <v>1.8330485160123533</v>
      </c>
    </row>
    <row r="54" spans="1:4" ht="15">
      <c r="A54" s="23" t="s">
        <v>81</v>
      </c>
      <c r="B54" s="156">
        <f>(B25/B27)*100</f>
        <v>0.681876362395178</v>
      </c>
      <c r="C54" s="156">
        <f>(C25/C27)*100</f>
        <v>1.1363636363636365</v>
      </c>
      <c r="D54" s="156">
        <f>(D25/D27)*100</f>
        <v>0.6873931935046323</v>
      </c>
    </row>
    <row r="55" spans="1:4" ht="15">
      <c r="A55" s="41" t="s">
        <v>82</v>
      </c>
      <c r="B55" s="156">
        <f>(B26/B27)*100</f>
        <v>1.1426665322048886</v>
      </c>
      <c r="C55" s="156">
        <f>(C26/C27)*100</f>
        <v>1.3888888888888888</v>
      </c>
      <c r="D55" s="156">
        <f>(D26/D27)*100</f>
        <v>1.1456553225077206</v>
      </c>
    </row>
    <row r="56" spans="1:4" ht="15">
      <c r="A56" s="63" t="s">
        <v>109</v>
      </c>
      <c r="B56" s="156">
        <f>B34+B35+B36+B37+B39+B40+B41+B42+B45+B44+B46+B47+B48+B50+B51+B52+B54+B55</f>
        <v>99.99999999999997</v>
      </c>
      <c r="C56" s="156">
        <f>C34+C35+C36+C37+C39+C40+C41+C42+C45+C44+C46+C47+C48+C50+C51+C52+C54+C55</f>
        <v>100</v>
      </c>
      <c r="D56" s="156">
        <f>D34+D35+D36+D37+D39+D40+D41+D42+D45+D44+D46+D47+D48+D50+D51+D52+D54+D55</f>
        <v>100</v>
      </c>
    </row>
    <row r="57" spans="1:4" ht="12.75">
      <c r="A57" s="15" t="s">
        <v>275</v>
      </c>
      <c r="B57" s="13"/>
      <c r="C57" s="13"/>
      <c r="D57" s="14" t="s">
        <v>0</v>
      </c>
    </row>
    <row r="58" spans="1:4" ht="12.75">
      <c r="A58" s="13"/>
      <c r="B58" s="13"/>
      <c r="C58" s="13"/>
      <c r="D58" s="14" t="s">
        <v>7</v>
      </c>
    </row>
  </sheetData>
  <sheetProtection/>
  <mergeCells count="4">
    <mergeCell ref="B2:C2"/>
    <mergeCell ref="B31:C31"/>
    <mergeCell ref="AZ2:BD2"/>
    <mergeCell ref="AX11:BB11"/>
  </mergeCells>
  <printOptions/>
  <pageMargins left="0.25" right="0.25" top="0.26" bottom="0.28" header="0.26" footer="0.25"/>
  <pageSetup horizontalDpi="300" verticalDpi="300" orientation="landscape" paperSize="9" scale="64" r:id="rId2"/>
  <headerFooter alignWithMargins="0">
    <oddFooter>&amp;L2011 Census Detailed Characteristics - Housing - &amp;A&amp;R&amp;P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E1">
      <selection activeCell="B2" sqref="B2:C2"/>
    </sheetView>
  </sheetViews>
  <sheetFormatPr defaultColWidth="9.140625" defaultRowHeight="12.75"/>
  <cols>
    <col min="1" max="1" width="107.57421875" style="0" customWidth="1"/>
    <col min="2" max="2" width="52.00390625" style="0" customWidth="1"/>
    <col min="3" max="3" width="44.28125" style="0" customWidth="1"/>
    <col min="4" max="4" width="23.421875" style="0" customWidth="1"/>
    <col min="5" max="5" width="3.00390625" style="0" customWidth="1"/>
    <col min="6" max="6" width="92.00390625" style="0" customWidth="1"/>
    <col min="7" max="7" width="48.00390625" style="0" customWidth="1"/>
    <col min="8" max="8" width="48.57421875" style="0" customWidth="1"/>
    <col min="9" max="9" width="34.7109375" style="0" customWidth="1"/>
  </cols>
  <sheetData>
    <row r="1" spans="1:9" ht="15">
      <c r="A1" s="94" t="s">
        <v>289</v>
      </c>
      <c r="B1" s="95"/>
      <c r="C1" s="95"/>
      <c r="D1" s="95"/>
      <c r="F1" s="94" t="s">
        <v>292</v>
      </c>
      <c r="G1" s="95"/>
      <c r="H1" s="95"/>
      <c r="I1" s="95"/>
    </row>
    <row r="2" spans="1:9" ht="15">
      <c r="A2" s="306" t="s">
        <v>95</v>
      </c>
      <c r="B2" s="302" t="s">
        <v>13</v>
      </c>
      <c r="C2" s="305"/>
      <c r="D2" s="108"/>
      <c r="F2" s="124" t="s">
        <v>95</v>
      </c>
      <c r="G2" s="317" t="s">
        <v>94</v>
      </c>
      <c r="H2" s="305"/>
      <c r="I2" s="40"/>
    </row>
    <row r="3" spans="1:9" ht="15" customHeight="1">
      <c r="A3" s="352"/>
      <c r="B3" s="89" t="s">
        <v>11</v>
      </c>
      <c r="C3" s="173" t="s">
        <v>12</v>
      </c>
      <c r="D3" s="11" t="s">
        <v>1</v>
      </c>
      <c r="F3" s="109"/>
      <c r="G3" s="106" t="s">
        <v>96</v>
      </c>
      <c r="H3" s="44" t="s">
        <v>97</v>
      </c>
      <c r="I3" s="220" t="s">
        <v>1</v>
      </c>
    </row>
    <row r="4" spans="1:9" ht="15">
      <c r="A4" s="24" t="s">
        <v>14</v>
      </c>
      <c r="B4" s="25">
        <v>128909</v>
      </c>
      <c r="C4" s="25">
        <v>5293</v>
      </c>
      <c r="D4" s="134">
        <f aca="true" t="shared" si="0" ref="D4:D14">SUM(B4+C4)</f>
        <v>134202</v>
      </c>
      <c r="F4" s="77" t="s">
        <v>98</v>
      </c>
      <c r="G4" s="25">
        <v>999</v>
      </c>
      <c r="H4" s="35">
        <v>43825</v>
      </c>
      <c r="I4" s="134">
        <f>SUM(G4+H4)</f>
        <v>44824</v>
      </c>
    </row>
    <row r="5" spans="1:9" ht="15">
      <c r="A5" s="138" t="s">
        <v>15</v>
      </c>
      <c r="B5" s="139">
        <v>44783</v>
      </c>
      <c r="C5" s="139">
        <v>1414</v>
      </c>
      <c r="D5" s="174">
        <f t="shared" si="0"/>
        <v>46197</v>
      </c>
      <c r="F5" s="23" t="s">
        <v>99</v>
      </c>
      <c r="G5" s="3">
        <v>54</v>
      </c>
      <c r="H5" s="4">
        <v>3157</v>
      </c>
      <c r="I5" s="179">
        <f aca="true" t="shared" si="1" ref="I5:I12">SUM(G5+H5)</f>
        <v>3211</v>
      </c>
    </row>
    <row r="6" spans="1:9" ht="15">
      <c r="A6" s="23" t="s">
        <v>16</v>
      </c>
      <c r="B6" s="3">
        <v>3200</v>
      </c>
      <c r="C6" s="3">
        <v>127</v>
      </c>
      <c r="D6" s="68">
        <f t="shared" si="0"/>
        <v>3327</v>
      </c>
      <c r="F6" s="23" t="s">
        <v>100</v>
      </c>
      <c r="G6" s="3">
        <v>150</v>
      </c>
      <c r="H6" s="4">
        <v>9558</v>
      </c>
      <c r="I6" s="179">
        <f t="shared" si="1"/>
        <v>9708</v>
      </c>
    </row>
    <row r="7" spans="1:9" ht="15">
      <c r="A7" s="23" t="s">
        <v>17</v>
      </c>
      <c r="B7" s="3">
        <v>9697</v>
      </c>
      <c r="C7" s="3">
        <v>287</v>
      </c>
      <c r="D7" s="68">
        <f t="shared" si="0"/>
        <v>9984</v>
      </c>
      <c r="F7" s="23" t="s">
        <v>101</v>
      </c>
      <c r="G7" s="3">
        <v>795</v>
      </c>
      <c r="H7" s="4">
        <v>31110</v>
      </c>
      <c r="I7" s="179">
        <f t="shared" si="1"/>
        <v>31905</v>
      </c>
    </row>
    <row r="8" spans="1:9" ht="15">
      <c r="A8" s="23" t="s">
        <v>18</v>
      </c>
      <c r="B8" s="3">
        <v>31886</v>
      </c>
      <c r="C8" s="3">
        <v>1000</v>
      </c>
      <c r="D8" s="68">
        <f t="shared" si="0"/>
        <v>32886</v>
      </c>
      <c r="F8" s="24" t="s">
        <v>102</v>
      </c>
      <c r="G8" s="25">
        <v>2846</v>
      </c>
      <c r="H8" s="35">
        <v>82823</v>
      </c>
      <c r="I8" s="69">
        <f t="shared" si="1"/>
        <v>85669</v>
      </c>
    </row>
    <row r="9" spans="1:9" ht="15">
      <c r="A9" s="138" t="s">
        <v>19</v>
      </c>
      <c r="B9" s="139">
        <v>84126</v>
      </c>
      <c r="C9" s="139">
        <v>3879</v>
      </c>
      <c r="D9" s="174">
        <f t="shared" si="0"/>
        <v>88005</v>
      </c>
      <c r="F9" s="23" t="s">
        <v>103</v>
      </c>
      <c r="G9" s="3">
        <v>1890</v>
      </c>
      <c r="H9" s="4">
        <v>55529</v>
      </c>
      <c r="I9" s="179">
        <f t="shared" si="1"/>
        <v>57419</v>
      </c>
    </row>
    <row r="10" spans="1:9" ht="15">
      <c r="A10" s="23" t="s">
        <v>20</v>
      </c>
      <c r="B10" s="3">
        <v>56993</v>
      </c>
      <c r="C10" s="3">
        <v>2103</v>
      </c>
      <c r="D10" s="68">
        <f t="shared" si="0"/>
        <v>59096</v>
      </c>
      <c r="F10" s="23" t="s">
        <v>104</v>
      </c>
      <c r="G10" s="3">
        <v>825</v>
      </c>
      <c r="H10" s="4">
        <v>24849</v>
      </c>
      <c r="I10" s="179">
        <f t="shared" si="1"/>
        <v>25674</v>
      </c>
    </row>
    <row r="11" spans="1:9" ht="15">
      <c r="A11" s="23" t="s">
        <v>21</v>
      </c>
      <c r="B11" s="3">
        <v>24570</v>
      </c>
      <c r="C11" s="3">
        <v>1317</v>
      </c>
      <c r="D11" s="68">
        <f t="shared" si="0"/>
        <v>25887</v>
      </c>
      <c r="F11" s="41" t="s">
        <v>105</v>
      </c>
      <c r="G11" s="5">
        <v>131</v>
      </c>
      <c r="H11" s="6">
        <v>2445</v>
      </c>
      <c r="I11" s="179">
        <f t="shared" si="1"/>
        <v>2576</v>
      </c>
    </row>
    <row r="12" spans="1:9" ht="15">
      <c r="A12" s="23" t="s">
        <v>22</v>
      </c>
      <c r="B12" s="3">
        <v>2563</v>
      </c>
      <c r="C12" s="3">
        <v>459</v>
      </c>
      <c r="D12" s="68">
        <f t="shared" si="0"/>
        <v>3022</v>
      </c>
      <c r="F12" s="63" t="s">
        <v>109</v>
      </c>
      <c r="G12" s="64">
        <f>SUM(G4+G8)</f>
        <v>3845</v>
      </c>
      <c r="H12" s="64">
        <f>SUM(H4+H8)</f>
        <v>126648</v>
      </c>
      <c r="I12" s="179">
        <f t="shared" si="1"/>
        <v>130493</v>
      </c>
    </row>
    <row r="13" spans="1:9" ht="15">
      <c r="A13" s="110" t="s">
        <v>23</v>
      </c>
      <c r="B13" s="175">
        <v>1584</v>
      </c>
      <c r="C13" s="175">
        <v>111</v>
      </c>
      <c r="D13" s="176">
        <f t="shared" si="0"/>
        <v>1695</v>
      </c>
      <c r="F13" s="98" t="s">
        <v>278</v>
      </c>
      <c r="G13" s="95"/>
      <c r="H13" s="95"/>
      <c r="I13" s="99" t="s">
        <v>0</v>
      </c>
    </row>
    <row r="14" spans="1:9" ht="15">
      <c r="A14" s="63" t="s">
        <v>109</v>
      </c>
      <c r="B14" s="64">
        <f>SUM(B4+B13)</f>
        <v>130493</v>
      </c>
      <c r="C14" s="64">
        <f>SUM(C4+C13)</f>
        <v>5404</v>
      </c>
      <c r="D14" s="68">
        <f t="shared" si="0"/>
        <v>135897</v>
      </c>
      <c r="F14" s="95"/>
      <c r="G14" s="95"/>
      <c r="H14" s="95"/>
      <c r="I14" s="99" t="s">
        <v>7</v>
      </c>
    </row>
    <row r="15" spans="1:9" ht="15">
      <c r="A15" s="98" t="s">
        <v>277</v>
      </c>
      <c r="B15" s="8"/>
      <c r="C15" s="95"/>
      <c r="D15" s="99" t="s">
        <v>0</v>
      </c>
      <c r="F15" s="94" t="s">
        <v>291</v>
      </c>
      <c r="G15" s="95"/>
      <c r="H15" s="95"/>
      <c r="I15" s="95"/>
    </row>
    <row r="16" spans="1:9" ht="15">
      <c r="A16" s="95"/>
      <c r="B16" s="95"/>
      <c r="C16" s="95"/>
      <c r="D16" s="99" t="s">
        <v>7</v>
      </c>
      <c r="F16" s="124" t="s">
        <v>95</v>
      </c>
      <c r="G16" s="317" t="s">
        <v>94</v>
      </c>
      <c r="H16" s="305"/>
      <c r="I16" s="108"/>
    </row>
    <row r="17" spans="1:9" ht="15">
      <c r="A17" s="94" t="s">
        <v>290</v>
      </c>
      <c r="B17" s="95"/>
      <c r="C17" s="95"/>
      <c r="D17" s="95"/>
      <c r="F17" s="109"/>
      <c r="G17" s="106" t="s">
        <v>96</v>
      </c>
      <c r="H17" s="44" t="s">
        <v>97</v>
      </c>
      <c r="I17" s="220" t="s">
        <v>1</v>
      </c>
    </row>
    <row r="18" spans="1:9" ht="15">
      <c r="A18" s="85" t="s">
        <v>95</v>
      </c>
      <c r="B18" s="302" t="s">
        <v>13</v>
      </c>
      <c r="C18" s="305"/>
      <c r="D18" s="108"/>
      <c r="F18" s="180" t="s">
        <v>98</v>
      </c>
      <c r="G18" s="181">
        <f>(G4/G12)*100</f>
        <v>25.98179453836151</v>
      </c>
      <c r="H18" s="181">
        <f>(H4/H12)*100</f>
        <v>34.60378371549491</v>
      </c>
      <c r="I18" s="219">
        <f>(I4/I12)*100</f>
        <v>34.34973523484018</v>
      </c>
    </row>
    <row r="19" spans="1:9" ht="15" customHeight="1">
      <c r="A19" s="107"/>
      <c r="B19" s="177" t="s">
        <v>11</v>
      </c>
      <c r="C19" s="173" t="s">
        <v>12</v>
      </c>
      <c r="D19" s="11" t="s">
        <v>1</v>
      </c>
      <c r="F19" s="182" t="s">
        <v>99</v>
      </c>
      <c r="G19" s="183">
        <f>(G5/G12)*100</f>
        <v>1.4044213263979195</v>
      </c>
      <c r="H19" s="183">
        <f>(H5/H12)*100</f>
        <v>2.492735771587392</v>
      </c>
      <c r="I19" s="183">
        <f>(I5/I12)*100</f>
        <v>2.4606683883426697</v>
      </c>
    </row>
    <row r="20" spans="1:9" ht="15">
      <c r="A20" s="77" t="s">
        <v>14</v>
      </c>
      <c r="B20" s="27">
        <f>(B4/B14)*100</f>
        <v>98.78614178538312</v>
      </c>
      <c r="C20" s="27">
        <f>(C4/C14)*100</f>
        <v>97.9459659511473</v>
      </c>
      <c r="D20" s="146">
        <f>(D4/D14)*100</f>
        <v>98.75273184838518</v>
      </c>
      <c r="F20" s="182" t="s">
        <v>100</v>
      </c>
      <c r="G20" s="183">
        <f>(G6/G12)*100</f>
        <v>3.901170351105332</v>
      </c>
      <c r="H20" s="183">
        <f>(H6/H12)*100</f>
        <v>7.546901648664013</v>
      </c>
      <c r="I20" s="183">
        <f>(I6/I12)*100</f>
        <v>7.439479512311005</v>
      </c>
    </row>
    <row r="21" spans="1:9" ht="15">
      <c r="A21" s="138" t="s">
        <v>15</v>
      </c>
      <c r="B21" s="145">
        <f>(B5/B14)*100</f>
        <v>34.31831592499214</v>
      </c>
      <c r="C21" s="145">
        <f>(C5/C14)*100</f>
        <v>26.165803108808287</v>
      </c>
      <c r="D21" s="145">
        <f>(D5/D14)*100</f>
        <v>33.99412790569328</v>
      </c>
      <c r="F21" s="182" t="s">
        <v>101</v>
      </c>
      <c r="G21" s="183">
        <f>(G7/G12)*100</f>
        <v>20.676202860858258</v>
      </c>
      <c r="H21" s="183">
        <f>(H7/H12)*100</f>
        <v>24.56414629524351</v>
      </c>
      <c r="I21" s="183">
        <f>(I7/I12)*100</f>
        <v>24.44958733418651</v>
      </c>
    </row>
    <row r="22" spans="1:9" ht="15">
      <c r="A22" s="23" t="s">
        <v>16</v>
      </c>
      <c r="B22" s="28">
        <f>(B6/B14)*100</f>
        <v>2.4522388174078302</v>
      </c>
      <c r="C22" s="28">
        <f>(C6/C14)*100</f>
        <v>2.3501110288675053</v>
      </c>
      <c r="D22" s="28">
        <f>(D6/D14)*100</f>
        <v>2.4481776639660917</v>
      </c>
      <c r="F22" s="185" t="s">
        <v>102</v>
      </c>
      <c r="G22" s="181">
        <f>(G8/G12)*100</f>
        <v>74.01820546163849</v>
      </c>
      <c r="H22" s="181">
        <f>(H8/H12)*100</f>
        <v>65.39621628450509</v>
      </c>
      <c r="I22" s="181">
        <f>(I8/I12)*100</f>
        <v>65.65026476515982</v>
      </c>
    </row>
    <row r="23" spans="1:9" ht="15">
      <c r="A23" s="23" t="s">
        <v>17</v>
      </c>
      <c r="B23" s="28">
        <f>(B7/B14)*100</f>
        <v>7.431049941376165</v>
      </c>
      <c r="C23" s="28">
        <f>(C7/C14)*100</f>
        <v>5.310880829015544</v>
      </c>
      <c r="D23" s="28">
        <f>(D7/D14)*100</f>
        <v>7.346740546148922</v>
      </c>
      <c r="F23" s="182" t="s">
        <v>103</v>
      </c>
      <c r="G23" s="183">
        <f>(G9/G12)*100</f>
        <v>49.15474642392718</v>
      </c>
      <c r="H23" s="183">
        <f>(H9/H12)*100</f>
        <v>43.84514560040427</v>
      </c>
      <c r="I23" s="183">
        <f>(I9/I12)*100</f>
        <v>44.001593955231314</v>
      </c>
    </row>
    <row r="24" spans="1:9" ht="15">
      <c r="A24" s="23" t="s">
        <v>18</v>
      </c>
      <c r="B24" s="28">
        <f>(B8/B14)*100</f>
        <v>24.435027166208148</v>
      </c>
      <c r="C24" s="28">
        <f>(C8/C14)*100</f>
        <v>18.50481125092524</v>
      </c>
      <c r="D24" s="28">
        <f>(D8/D14)*100</f>
        <v>24.19920969557827</v>
      </c>
      <c r="F24" s="182" t="s">
        <v>104</v>
      </c>
      <c r="G24" s="183">
        <f>(G10/G12)*100</f>
        <v>21.456436931079324</v>
      </c>
      <c r="H24" s="183">
        <f>(H10/H12)*100</f>
        <v>19.620523024445706</v>
      </c>
      <c r="I24" s="183">
        <f>(I10/I12)*100</f>
        <v>19.6746185619152</v>
      </c>
    </row>
    <row r="25" spans="1:9" ht="15">
      <c r="A25" s="138" t="s">
        <v>19</v>
      </c>
      <c r="B25" s="145">
        <f>(B9/B14)*100</f>
        <v>64.46782586039099</v>
      </c>
      <c r="C25" s="145">
        <f>(C9/C14)*100</f>
        <v>71.78016284233901</v>
      </c>
      <c r="D25" s="145">
        <f>(D9/D14)*100</f>
        <v>64.75860394269189</v>
      </c>
      <c r="F25" s="186" t="s">
        <v>105</v>
      </c>
      <c r="G25" s="187">
        <f>(G11/G12)*100</f>
        <v>3.40702210663199</v>
      </c>
      <c r="H25" s="187">
        <f>(H11/H12)*100</f>
        <v>1.930547659655107</v>
      </c>
      <c r="I25" s="187">
        <f>(I11/I12)*100</f>
        <v>1.9740522480133034</v>
      </c>
    </row>
    <row r="26" spans="1:9" ht="15">
      <c r="A26" s="23" t="s">
        <v>20</v>
      </c>
      <c r="B26" s="28">
        <f>(B10/B14)*100</f>
        <v>43.675139662663895</v>
      </c>
      <c r="C26" s="28">
        <f>(C10/C14)*100</f>
        <v>38.915618060695785</v>
      </c>
      <c r="D26" s="28">
        <f>(D10/D14)*100</f>
        <v>43.485875332052956</v>
      </c>
      <c r="F26" s="63" t="s">
        <v>109</v>
      </c>
      <c r="G26" s="184">
        <f>G19+G20+G21+G23+G24+G25</f>
        <v>100</v>
      </c>
      <c r="H26" s="184">
        <f>H19+H20+H21+H23+H24+H25</f>
        <v>100</v>
      </c>
      <c r="I26" s="184">
        <f>I19+I20+I21+I23+I24+I25</f>
        <v>100</v>
      </c>
    </row>
    <row r="27" spans="1:9" ht="15">
      <c r="A27" s="23" t="s">
        <v>21</v>
      </c>
      <c r="B27" s="28">
        <f>(B11/B14)*100</f>
        <v>18.8285961699095</v>
      </c>
      <c r="C27" s="28">
        <f>(C11/C14)*100</f>
        <v>24.370836417468542</v>
      </c>
      <c r="D27" s="28">
        <f>(D11/D14)*100</f>
        <v>19.04898562882183</v>
      </c>
      <c r="F27" s="98" t="s">
        <v>278</v>
      </c>
      <c r="G27" s="95"/>
      <c r="H27" s="95"/>
      <c r="I27" s="99" t="s">
        <v>0</v>
      </c>
    </row>
    <row r="28" spans="1:9" ht="15">
      <c r="A28" s="23" t="s">
        <v>22</v>
      </c>
      <c r="B28" s="28">
        <f>(B12/B14)*100</f>
        <v>1.964090027817584</v>
      </c>
      <c r="C28" s="28">
        <f>(C12/C14)*100</f>
        <v>8.493708364174687</v>
      </c>
      <c r="D28" s="28">
        <f>(D12/D14)*100</f>
        <v>2.2237429818171113</v>
      </c>
      <c r="F28" s="95"/>
      <c r="G28" s="95"/>
      <c r="H28" s="95"/>
      <c r="I28" s="99" t="s">
        <v>7</v>
      </c>
    </row>
    <row r="29" spans="1:4" ht="15">
      <c r="A29" s="110" t="s">
        <v>23</v>
      </c>
      <c r="B29" s="27">
        <f>(B13/B14)*100</f>
        <v>1.213858214616876</v>
      </c>
      <c r="C29" s="27">
        <f>(C13/C14)*100</f>
        <v>2.054034048852702</v>
      </c>
      <c r="D29" s="27">
        <f>(D13/D14)*100</f>
        <v>1.2472681516148258</v>
      </c>
    </row>
    <row r="30" spans="1:4" ht="15">
      <c r="A30" s="63" t="s">
        <v>109</v>
      </c>
      <c r="B30" s="178">
        <f>B22+B23+B24+B26+B27+B28+B29</f>
        <v>100</v>
      </c>
      <c r="C30" s="178">
        <f>C22+C23+C24+C26+C27+C28+C29</f>
        <v>99.99999999999999</v>
      </c>
      <c r="D30" s="178">
        <f>D22+D23+D24+D26+D27+D28+D29</f>
        <v>100.00000000000001</v>
      </c>
    </row>
    <row r="31" spans="1:4" ht="15">
      <c r="A31" s="98" t="s">
        <v>276</v>
      </c>
      <c r="B31" s="8"/>
      <c r="C31" s="95"/>
      <c r="D31" s="99" t="s">
        <v>0</v>
      </c>
    </row>
    <row r="32" spans="1:4" ht="15">
      <c r="A32" s="95"/>
      <c r="B32" s="95"/>
      <c r="C32" s="95"/>
      <c r="D32" s="99" t="s">
        <v>7</v>
      </c>
    </row>
  </sheetData>
  <sheetProtection/>
  <mergeCells count="5">
    <mergeCell ref="B18:C18"/>
    <mergeCell ref="B2:C2"/>
    <mergeCell ref="A2:A3"/>
    <mergeCell ref="G16:H16"/>
    <mergeCell ref="G2:H2"/>
  </mergeCells>
  <printOptions/>
  <pageMargins left="0.25" right="0.25" top="0.25" bottom="0.43" header="0.25" footer="0.25"/>
  <pageSetup horizontalDpi="300" verticalDpi="300" orientation="landscape" paperSize="9" scale="64" r:id="rId2"/>
  <headerFooter alignWithMargins="0">
    <oddFooter>&amp;L2011 Census Detailed Characteristics - Housing - &amp;A 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85" zoomScalePageLayoutView="0" workbookViewId="0" topLeftCell="G1">
      <selection activeCell="A1" sqref="A1"/>
    </sheetView>
  </sheetViews>
  <sheetFormatPr defaultColWidth="9.140625" defaultRowHeight="12.75"/>
  <cols>
    <col min="1" max="1" width="92.00390625" style="0" customWidth="1"/>
    <col min="2" max="2" width="17.57421875" style="0" customWidth="1"/>
    <col min="3" max="3" width="16.421875" style="0" customWidth="1"/>
    <col min="4" max="4" width="19.421875" style="0" customWidth="1"/>
    <col min="5" max="5" width="17.8515625" style="0" customWidth="1"/>
    <col min="6" max="6" width="19.57421875" style="0" customWidth="1"/>
    <col min="7" max="7" width="18.140625" style="0" customWidth="1"/>
    <col min="8" max="8" width="3.140625" style="0" customWidth="1"/>
    <col min="9" max="9" width="57.8515625" style="0" customWidth="1"/>
    <col min="10" max="10" width="24.7109375" style="0" customWidth="1"/>
    <col min="11" max="11" width="24.57421875" style="0" customWidth="1"/>
    <col min="12" max="12" width="27.140625" style="0" customWidth="1"/>
    <col min="13" max="13" width="24.421875" style="0" customWidth="1"/>
    <col min="14" max="14" width="25.00390625" style="0" customWidth="1"/>
    <col min="15" max="15" width="20.8515625" style="0" customWidth="1"/>
  </cols>
  <sheetData>
    <row r="1" spans="1:15" ht="15">
      <c r="A1" s="94" t="s">
        <v>293</v>
      </c>
      <c r="B1" s="95"/>
      <c r="C1" s="95"/>
      <c r="D1" s="95"/>
      <c r="E1" s="95"/>
      <c r="F1" s="95"/>
      <c r="G1" s="95"/>
      <c r="I1" s="94" t="s">
        <v>108</v>
      </c>
      <c r="J1" s="95"/>
      <c r="K1" s="95"/>
      <c r="L1" s="95"/>
      <c r="M1" s="95"/>
      <c r="N1" s="95"/>
      <c r="O1" s="95"/>
    </row>
    <row r="2" spans="1:15" ht="15">
      <c r="A2" s="85" t="s">
        <v>95</v>
      </c>
      <c r="B2" s="21"/>
      <c r="C2" s="21"/>
      <c r="D2" s="21" t="s">
        <v>106</v>
      </c>
      <c r="E2" s="96"/>
      <c r="F2" s="96"/>
      <c r="G2" s="127"/>
      <c r="I2" s="201" t="s">
        <v>95</v>
      </c>
      <c r="J2" s="20"/>
      <c r="K2" s="21"/>
      <c r="L2" s="71" t="s">
        <v>106</v>
      </c>
      <c r="M2" s="96"/>
      <c r="N2" s="96"/>
      <c r="O2" s="127"/>
    </row>
    <row r="3" spans="1:15" ht="15">
      <c r="A3" s="107"/>
      <c r="B3" s="188">
        <v>1</v>
      </c>
      <c r="C3" s="125">
        <v>2</v>
      </c>
      <c r="D3" s="125">
        <v>3</v>
      </c>
      <c r="E3" s="125">
        <v>4</v>
      </c>
      <c r="F3" s="189" t="s">
        <v>107</v>
      </c>
      <c r="G3" s="11" t="s">
        <v>1</v>
      </c>
      <c r="I3" s="107"/>
      <c r="J3" s="202">
        <v>1</v>
      </c>
      <c r="K3" s="203">
        <v>2</v>
      </c>
      <c r="L3" s="203">
        <v>3</v>
      </c>
      <c r="M3" s="203">
        <v>4</v>
      </c>
      <c r="N3" s="204" t="s">
        <v>107</v>
      </c>
      <c r="O3" s="11" t="s">
        <v>1</v>
      </c>
    </row>
    <row r="4" spans="1:15" ht="15">
      <c r="A4" s="190" t="s">
        <v>98</v>
      </c>
      <c r="B4" s="147">
        <v>229</v>
      </c>
      <c r="C4" s="147">
        <v>2426</v>
      </c>
      <c r="D4" s="147">
        <v>8806</v>
      </c>
      <c r="E4" s="147">
        <v>9909</v>
      </c>
      <c r="F4" s="191">
        <v>9717</v>
      </c>
      <c r="G4" s="134">
        <f aca="true" t="shared" si="0" ref="G4:G12">SUM(B4:F4)</f>
        <v>31087</v>
      </c>
      <c r="I4" s="190" t="s">
        <v>34</v>
      </c>
      <c r="J4" s="25">
        <v>382</v>
      </c>
      <c r="K4" s="25">
        <v>3493</v>
      </c>
      <c r="L4" s="25">
        <v>6520</v>
      </c>
      <c r="M4" s="25">
        <v>7819</v>
      </c>
      <c r="N4" s="35">
        <v>8669</v>
      </c>
      <c r="O4" s="134">
        <f>SUM(J4:N4)</f>
        <v>26883</v>
      </c>
    </row>
    <row r="5" spans="1:15" ht="15">
      <c r="A5" s="167" t="s">
        <v>99</v>
      </c>
      <c r="B5" s="3">
        <v>49</v>
      </c>
      <c r="C5" s="3">
        <v>251</v>
      </c>
      <c r="D5" s="3">
        <v>699</v>
      </c>
      <c r="E5" s="3">
        <v>604</v>
      </c>
      <c r="F5" s="192">
        <v>1431</v>
      </c>
      <c r="G5" s="68">
        <f t="shared" si="0"/>
        <v>3034</v>
      </c>
      <c r="I5" s="167" t="s">
        <v>35</v>
      </c>
      <c r="J5" s="3">
        <v>63</v>
      </c>
      <c r="K5" s="3">
        <v>541</v>
      </c>
      <c r="L5" s="3">
        <v>1310</v>
      </c>
      <c r="M5" s="3">
        <v>1933</v>
      </c>
      <c r="N5" s="4">
        <v>2559</v>
      </c>
      <c r="O5" s="68">
        <f aca="true" t="shared" si="1" ref="O5:O12">SUM(J5:N5)</f>
        <v>6406</v>
      </c>
    </row>
    <row r="6" spans="1:15" ht="15" customHeight="1">
      <c r="A6" s="167" t="s">
        <v>100</v>
      </c>
      <c r="B6" s="3">
        <v>75</v>
      </c>
      <c r="C6" s="3">
        <v>528</v>
      </c>
      <c r="D6" s="3">
        <v>2087</v>
      </c>
      <c r="E6" s="3">
        <v>2233</v>
      </c>
      <c r="F6" s="192">
        <v>3138</v>
      </c>
      <c r="G6" s="68">
        <f t="shared" si="0"/>
        <v>8061</v>
      </c>
      <c r="I6" s="167" t="s">
        <v>36</v>
      </c>
      <c r="J6" s="3">
        <v>319</v>
      </c>
      <c r="K6" s="3">
        <v>2952</v>
      </c>
      <c r="L6" s="3">
        <v>5210</v>
      </c>
      <c r="M6" s="3">
        <v>5886</v>
      </c>
      <c r="N6" s="4">
        <v>6110</v>
      </c>
      <c r="O6" s="68">
        <f t="shared" si="1"/>
        <v>20477</v>
      </c>
    </row>
    <row r="7" spans="1:15" ht="15">
      <c r="A7" s="167" t="s">
        <v>101</v>
      </c>
      <c r="B7" s="193">
        <v>105</v>
      </c>
      <c r="C7" s="193">
        <v>1647</v>
      </c>
      <c r="D7" s="193">
        <v>6020</v>
      </c>
      <c r="E7" s="193">
        <v>7072</v>
      </c>
      <c r="F7" s="192">
        <v>5148</v>
      </c>
      <c r="G7" s="68">
        <f t="shared" si="0"/>
        <v>19992</v>
      </c>
      <c r="I7" s="194" t="s">
        <v>37</v>
      </c>
      <c r="J7" s="205">
        <v>1363</v>
      </c>
      <c r="K7" s="205">
        <v>7268</v>
      </c>
      <c r="L7" s="205">
        <v>5571</v>
      </c>
      <c r="M7" s="205">
        <v>1523</v>
      </c>
      <c r="N7" s="35">
        <v>301</v>
      </c>
      <c r="O7" s="69">
        <f t="shared" si="1"/>
        <v>16026</v>
      </c>
    </row>
    <row r="8" spans="1:15" ht="15">
      <c r="A8" s="194" t="s">
        <v>102</v>
      </c>
      <c r="B8" s="25">
        <v>2511</v>
      </c>
      <c r="C8" s="25">
        <v>13422</v>
      </c>
      <c r="D8" s="25">
        <v>7711</v>
      </c>
      <c r="E8" s="25">
        <v>1607</v>
      </c>
      <c r="F8" s="35">
        <v>257</v>
      </c>
      <c r="G8" s="69">
        <f t="shared" si="0"/>
        <v>25508</v>
      </c>
      <c r="I8" s="167" t="s">
        <v>38</v>
      </c>
      <c r="J8" s="164">
        <v>929</v>
      </c>
      <c r="K8" s="164">
        <v>5567</v>
      </c>
      <c r="L8" s="164">
        <v>4088</v>
      </c>
      <c r="M8" s="164">
        <v>1144</v>
      </c>
      <c r="N8" s="207">
        <v>177</v>
      </c>
      <c r="O8" s="68">
        <f t="shared" si="1"/>
        <v>11905</v>
      </c>
    </row>
    <row r="9" spans="1:15" ht="15">
      <c r="A9" s="167" t="s">
        <v>103</v>
      </c>
      <c r="B9" s="3">
        <v>1856</v>
      </c>
      <c r="C9" s="3">
        <v>10547</v>
      </c>
      <c r="D9" s="3">
        <v>6373</v>
      </c>
      <c r="E9" s="3">
        <v>1381</v>
      </c>
      <c r="F9" s="4">
        <v>170</v>
      </c>
      <c r="G9" s="68">
        <f t="shared" si="0"/>
        <v>20327</v>
      </c>
      <c r="I9" s="167" t="s">
        <v>39</v>
      </c>
      <c r="J9" s="3">
        <v>434</v>
      </c>
      <c r="K9" s="3">
        <v>1701</v>
      </c>
      <c r="L9" s="3">
        <v>1483</v>
      </c>
      <c r="M9" s="3">
        <v>379</v>
      </c>
      <c r="N9" s="4">
        <v>124</v>
      </c>
      <c r="O9" s="68">
        <f t="shared" si="1"/>
        <v>4121</v>
      </c>
    </row>
    <row r="10" spans="1:15" ht="15">
      <c r="A10" s="167" t="s">
        <v>104</v>
      </c>
      <c r="B10" s="164">
        <v>592</v>
      </c>
      <c r="C10" s="164">
        <v>2577</v>
      </c>
      <c r="D10" s="164">
        <v>1139</v>
      </c>
      <c r="E10" s="164">
        <v>180</v>
      </c>
      <c r="F10" s="4">
        <v>78</v>
      </c>
      <c r="G10" s="68">
        <f t="shared" si="0"/>
        <v>4566</v>
      </c>
      <c r="I10" s="194" t="s">
        <v>40</v>
      </c>
      <c r="J10" s="25">
        <v>995</v>
      </c>
      <c r="K10" s="25">
        <v>5087</v>
      </c>
      <c r="L10" s="25">
        <v>4426</v>
      </c>
      <c r="M10" s="25">
        <v>2174</v>
      </c>
      <c r="N10" s="35">
        <v>1004</v>
      </c>
      <c r="O10" s="69">
        <f t="shared" si="1"/>
        <v>13686</v>
      </c>
    </row>
    <row r="11" spans="1:15" ht="15" customHeight="1">
      <c r="A11" s="195" t="s">
        <v>105</v>
      </c>
      <c r="B11" s="5">
        <v>63</v>
      </c>
      <c r="C11" s="5">
        <v>298</v>
      </c>
      <c r="D11" s="5">
        <v>199</v>
      </c>
      <c r="E11" s="5">
        <v>46</v>
      </c>
      <c r="F11" s="6">
        <v>9</v>
      </c>
      <c r="G11" s="68">
        <f t="shared" si="0"/>
        <v>615</v>
      </c>
      <c r="I11" s="167" t="s">
        <v>41</v>
      </c>
      <c r="J11" s="3">
        <v>925</v>
      </c>
      <c r="K11" s="3">
        <v>4786</v>
      </c>
      <c r="L11" s="3">
        <v>4038</v>
      </c>
      <c r="M11" s="3">
        <v>1919</v>
      </c>
      <c r="N11" s="4">
        <v>938</v>
      </c>
      <c r="O11" s="68">
        <f t="shared" si="1"/>
        <v>12606</v>
      </c>
    </row>
    <row r="12" spans="1:15" ht="15">
      <c r="A12" s="63" t="s">
        <v>109</v>
      </c>
      <c r="B12" s="64">
        <f>B4+B8</f>
        <v>2740</v>
      </c>
      <c r="C12" s="64">
        <f>C4+C8</f>
        <v>15848</v>
      </c>
      <c r="D12" s="64">
        <f>D4+D8</f>
        <v>16517</v>
      </c>
      <c r="E12" s="64">
        <f>E4+E8</f>
        <v>11516</v>
      </c>
      <c r="F12" s="64">
        <f>F4+F8</f>
        <v>9974</v>
      </c>
      <c r="G12" s="68">
        <f t="shared" si="0"/>
        <v>56595</v>
      </c>
      <c r="I12" s="195" t="s">
        <v>42</v>
      </c>
      <c r="J12" s="206">
        <v>70</v>
      </c>
      <c r="K12" s="206">
        <v>301</v>
      </c>
      <c r="L12" s="206">
        <v>388</v>
      </c>
      <c r="M12" s="206">
        <v>255</v>
      </c>
      <c r="N12" s="6">
        <v>66</v>
      </c>
      <c r="O12" s="68">
        <f t="shared" si="1"/>
        <v>1080</v>
      </c>
    </row>
    <row r="13" spans="1:15" ht="15">
      <c r="A13" s="98" t="s">
        <v>279</v>
      </c>
      <c r="B13" s="95"/>
      <c r="C13" s="95"/>
      <c r="D13" s="95"/>
      <c r="E13" s="95"/>
      <c r="F13" s="95"/>
      <c r="G13" s="99" t="s">
        <v>0</v>
      </c>
      <c r="I13" s="63" t="s">
        <v>109</v>
      </c>
      <c r="J13" s="64">
        <f aca="true" t="shared" si="2" ref="J13:O13">J5+J6+J8+J9+J11+J12</f>
        <v>2740</v>
      </c>
      <c r="K13" s="64">
        <f t="shared" si="2"/>
        <v>15848</v>
      </c>
      <c r="L13" s="64">
        <f t="shared" si="2"/>
        <v>16517</v>
      </c>
      <c r="M13" s="64">
        <f t="shared" si="2"/>
        <v>11516</v>
      </c>
      <c r="N13" s="64">
        <f t="shared" si="2"/>
        <v>9974</v>
      </c>
      <c r="O13" s="64">
        <f t="shared" si="2"/>
        <v>56595</v>
      </c>
    </row>
    <row r="14" spans="1:15" ht="15">
      <c r="A14" s="8"/>
      <c r="B14" s="95"/>
      <c r="C14" s="95"/>
      <c r="D14" s="95"/>
      <c r="E14" s="95"/>
      <c r="F14" s="95"/>
      <c r="G14" s="99" t="s">
        <v>7</v>
      </c>
      <c r="I14" s="98" t="s">
        <v>280</v>
      </c>
      <c r="J14" s="199"/>
      <c r="K14" s="199"/>
      <c r="L14" s="199"/>
      <c r="M14" s="199"/>
      <c r="N14" s="199"/>
      <c r="O14" s="99" t="s">
        <v>0</v>
      </c>
    </row>
    <row r="15" spans="1:15" ht="15">
      <c r="A15" s="94" t="s">
        <v>294</v>
      </c>
      <c r="B15" s="95"/>
      <c r="C15" s="95"/>
      <c r="D15" s="95"/>
      <c r="E15" s="95"/>
      <c r="F15" s="95"/>
      <c r="G15" s="95"/>
      <c r="I15" s="8"/>
      <c r="J15" s="199"/>
      <c r="K15" s="199"/>
      <c r="L15" s="199"/>
      <c r="M15" s="199"/>
      <c r="N15" s="199"/>
      <c r="O15" s="99" t="s">
        <v>7</v>
      </c>
    </row>
    <row r="16" spans="1:15" ht="15">
      <c r="A16" s="85" t="s">
        <v>95</v>
      </c>
      <c r="B16" s="21"/>
      <c r="C16" s="21"/>
      <c r="D16" s="21" t="s">
        <v>106</v>
      </c>
      <c r="E16" s="96"/>
      <c r="F16" s="96"/>
      <c r="G16" s="127"/>
      <c r="I16" s="94" t="s">
        <v>295</v>
      </c>
      <c r="J16" s="95"/>
      <c r="K16" s="95"/>
      <c r="L16" s="95"/>
      <c r="M16" s="95"/>
      <c r="N16" s="95"/>
      <c r="O16" s="95"/>
    </row>
    <row r="17" spans="1:15" ht="15">
      <c r="A17" s="107"/>
      <c r="B17" s="188">
        <v>1</v>
      </c>
      <c r="C17" s="125">
        <v>2</v>
      </c>
      <c r="D17" s="125">
        <v>3</v>
      </c>
      <c r="E17" s="125">
        <v>4</v>
      </c>
      <c r="F17" s="58" t="s">
        <v>107</v>
      </c>
      <c r="G17" s="11" t="s">
        <v>1</v>
      </c>
      <c r="I17" s="201" t="s">
        <v>95</v>
      </c>
      <c r="J17" s="20"/>
      <c r="K17" s="21"/>
      <c r="L17" s="71" t="s">
        <v>106</v>
      </c>
      <c r="M17" s="96"/>
      <c r="N17" s="96"/>
      <c r="O17" s="127"/>
    </row>
    <row r="18" spans="1:15" ht="15">
      <c r="A18" s="190" t="s">
        <v>98</v>
      </c>
      <c r="B18" s="146">
        <f>('Number of Bedrooms'!B4/'Number of Bedrooms'!B12)*100</f>
        <v>8.357664233576642</v>
      </c>
      <c r="C18" s="146">
        <f>('Number of Bedrooms'!C4/'Number of Bedrooms'!C12)*100</f>
        <v>15.307925290257446</v>
      </c>
      <c r="D18" s="146">
        <f>('Number of Bedrooms'!D4/'Number of Bedrooms'!D12)*100</f>
        <v>53.31476660410486</v>
      </c>
      <c r="E18" s="146">
        <f>('Number of Bedrooms'!E4/'Number of Bedrooms'!E12)*100</f>
        <v>86.04550191038555</v>
      </c>
      <c r="F18" s="196">
        <f>('Number of Bedrooms'!F4/'Number of Bedrooms'!F12)*100</f>
        <v>97.42330058151192</v>
      </c>
      <c r="G18" s="217">
        <f>('Number of Bedrooms'!G4/'Number of Bedrooms'!G12)*100</f>
        <v>54.92888064316636</v>
      </c>
      <c r="I18" s="107"/>
      <c r="J18" s="202">
        <v>1</v>
      </c>
      <c r="K18" s="203">
        <v>2</v>
      </c>
      <c r="L18" s="203">
        <v>3</v>
      </c>
      <c r="M18" s="203">
        <v>4</v>
      </c>
      <c r="N18" s="204" t="s">
        <v>107</v>
      </c>
      <c r="O18" s="11" t="s">
        <v>1</v>
      </c>
    </row>
    <row r="19" spans="1:15" ht="15">
      <c r="A19" s="167" t="s">
        <v>99</v>
      </c>
      <c r="B19" s="16">
        <f>('Number of Bedrooms'!B5/'Number of Bedrooms'!B12)*100</f>
        <v>1.7883211678832116</v>
      </c>
      <c r="C19" s="16">
        <f>('Number of Bedrooms'!C5/'Number of Bedrooms'!C12)*100</f>
        <v>1.583796062594649</v>
      </c>
      <c r="D19" s="16">
        <f>('Number of Bedrooms'!D5/'Number of Bedrooms'!D12)*100</f>
        <v>4.232003390446207</v>
      </c>
      <c r="E19" s="16">
        <f>('Number of Bedrooms'!E5/'Number of Bedrooms'!E12)*100</f>
        <v>5.244876693296283</v>
      </c>
      <c r="F19" s="19">
        <f>('Number of Bedrooms'!F5/'Number of Bedrooms'!F12)*100</f>
        <v>14.347302987768199</v>
      </c>
      <c r="G19" s="60">
        <f>('Number of Bedrooms'!G5/'Number of Bedrooms'!G12)*100</f>
        <v>5.360897605795565</v>
      </c>
      <c r="I19" s="190" t="s">
        <v>34</v>
      </c>
      <c r="J19" s="27">
        <f aca="true" t="shared" si="3" ref="J19:O19">(J4/J13)*100</f>
        <v>13.941605839416058</v>
      </c>
      <c r="K19" s="27">
        <f t="shared" si="3"/>
        <v>22.040636042402827</v>
      </c>
      <c r="L19" s="27">
        <f t="shared" si="3"/>
        <v>39.47448083792457</v>
      </c>
      <c r="M19" s="27">
        <f t="shared" si="3"/>
        <v>67.89683918027093</v>
      </c>
      <c r="N19" s="27">
        <f t="shared" si="3"/>
        <v>86.91598155203529</v>
      </c>
      <c r="O19" s="27">
        <f t="shared" si="3"/>
        <v>47.50066260270342</v>
      </c>
    </row>
    <row r="20" spans="1:15" ht="15">
      <c r="A20" s="167" t="s">
        <v>100</v>
      </c>
      <c r="B20" s="16">
        <f>('Number of Bedrooms'!B6/'Number of Bedrooms'!B12)*100</f>
        <v>2.737226277372263</v>
      </c>
      <c r="C20" s="16">
        <f>('Number of Bedrooms'!C6/'Number of Bedrooms'!C12)*100</f>
        <v>3.331650681474003</v>
      </c>
      <c r="D20" s="16">
        <f>('Number of Bedrooms'!D6/'Number of Bedrooms'!D12)*100</f>
        <v>12.635466489071865</v>
      </c>
      <c r="E20" s="16">
        <f>('Number of Bedrooms'!E6/'Number of Bedrooms'!E12)*100</f>
        <v>19.39041333796457</v>
      </c>
      <c r="F20" s="19">
        <f>('Number of Bedrooms'!F6/'Number of Bedrooms'!F12)*100</f>
        <v>31.461800681772612</v>
      </c>
      <c r="G20" s="60">
        <f>('Number of Bedrooms'!G6/'Number of Bedrooms'!G12)*100</f>
        <v>14.243307712695469</v>
      </c>
      <c r="I20" s="167" t="s">
        <v>35</v>
      </c>
      <c r="J20" s="16">
        <f aca="true" t="shared" si="4" ref="J20:O20">(J5/J13)*100</f>
        <v>2.2992700729927007</v>
      </c>
      <c r="K20" s="16">
        <f t="shared" si="4"/>
        <v>3.413679959616355</v>
      </c>
      <c r="L20" s="16">
        <f t="shared" si="4"/>
        <v>7.931222376944966</v>
      </c>
      <c r="M20" s="16">
        <f t="shared" si="4"/>
        <v>16.78534213268496</v>
      </c>
      <c r="N20" s="16">
        <f t="shared" si="4"/>
        <v>25.65670743934229</v>
      </c>
      <c r="O20" s="16">
        <f t="shared" si="4"/>
        <v>11.319021114939483</v>
      </c>
    </row>
    <row r="21" spans="1:15" ht="15" customHeight="1">
      <c r="A21" s="167" t="s">
        <v>101</v>
      </c>
      <c r="B21" s="197">
        <f>('Number of Bedrooms'!B7/'Number of Bedrooms'!B12)*100</f>
        <v>3.832116788321168</v>
      </c>
      <c r="C21" s="197">
        <f>('Number of Bedrooms'!C7/'Number of Bedrooms'!C12)*100</f>
        <v>10.392478546188794</v>
      </c>
      <c r="D21" s="197">
        <f>('Number of Bedrooms'!D7/'Number of Bedrooms'!D12)*100</f>
        <v>36.44729672458679</v>
      </c>
      <c r="E21" s="197">
        <f>('Number of Bedrooms'!E7/'Number of Bedrooms'!E12)*100</f>
        <v>61.4102118791247</v>
      </c>
      <c r="F21" s="198">
        <f>('Number of Bedrooms'!F7/'Number of Bedrooms'!F12)*100</f>
        <v>51.61419691197112</v>
      </c>
      <c r="G21" s="67">
        <f>('Number of Bedrooms'!G7/'Number of Bedrooms'!G12)*100</f>
        <v>35.324675324675326</v>
      </c>
      <c r="I21" s="167" t="s">
        <v>36</v>
      </c>
      <c r="J21" s="16">
        <f aca="true" t="shared" si="5" ref="J21:O21">(J6/J13)*100</f>
        <v>11.642335766423358</v>
      </c>
      <c r="K21" s="16">
        <f t="shared" si="5"/>
        <v>18.62695608278647</v>
      </c>
      <c r="L21" s="16">
        <f t="shared" si="5"/>
        <v>31.543258460979594</v>
      </c>
      <c r="M21" s="16">
        <f t="shared" si="5"/>
        <v>51.111497047585964</v>
      </c>
      <c r="N21" s="16">
        <f t="shared" si="5"/>
        <v>61.259274112693</v>
      </c>
      <c r="O21" s="16">
        <f t="shared" si="5"/>
        <v>36.18164148776394</v>
      </c>
    </row>
    <row r="22" spans="1:15" ht="15">
      <c r="A22" s="194" t="s">
        <v>102</v>
      </c>
      <c r="B22" s="27">
        <f>('Number of Bedrooms'!B8/'Number of Bedrooms'!B12)*100</f>
        <v>91.64233576642336</v>
      </c>
      <c r="C22" s="27">
        <f>('Number of Bedrooms'!C8/'Number of Bedrooms'!C12)*100</f>
        <v>84.69207470974256</v>
      </c>
      <c r="D22" s="27">
        <f>('Number of Bedrooms'!D8/'Number of Bedrooms'!D12)*100</f>
        <v>46.68523339589514</v>
      </c>
      <c r="E22" s="27">
        <f>('Number of Bedrooms'!E8/'Number of Bedrooms'!E12)*100</f>
        <v>13.95449808961445</v>
      </c>
      <c r="F22" s="36">
        <f>('Number of Bedrooms'!F8/'Number of Bedrooms'!F12)*100</f>
        <v>2.5766994184880687</v>
      </c>
      <c r="G22" s="59">
        <f>('Number of Bedrooms'!G8/'Number of Bedrooms'!G12)*100</f>
        <v>45.07111935683364</v>
      </c>
      <c r="I22" s="194" t="s">
        <v>37</v>
      </c>
      <c r="J22" s="208">
        <f aca="true" t="shared" si="6" ref="J22:O22">(J7/J13)*100</f>
        <v>49.74452554744526</v>
      </c>
      <c r="K22" s="208">
        <f t="shared" si="6"/>
        <v>45.860676426047455</v>
      </c>
      <c r="L22" s="208">
        <f t="shared" si="6"/>
        <v>33.728885390809474</v>
      </c>
      <c r="M22" s="208">
        <f t="shared" si="6"/>
        <v>13.225078152136158</v>
      </c>
      <c r="N22" s="208">
        <f t="shared" si="6"/>
        <v>3.0178464006416683</v>
      </c>
      <c r="O22" s="208">
        <f t="shared" si="6"/>
        <v>28.316989133315662</v>
      </c>
    </row>
    <row r="23" spans="1:15" ht="15">
      <c r="A23" s="167" t="s">
        <v>103</v>
      </c>
      <c r="B23" s="16">
        <f>('Number of Bedrooms'!B9/'Number of Bedrooms'!B12)*100</f>
        <v>67.73722627737226</v>
      </c>
      <c r="C23" s="16">
        <f>('Number of Bedrooms'!C9/'Number of Bedrooms'!C12)*100</f>
        <v>66.5509843513377</v>
      </c>
      <c r="D23" s="16">
        <f>('Number of Bedrooms'!D9/'Number of Bedrooms'!D12)*100</f>
        <v>38.58448870860326</v>
      </c>
      <c r="E23" s="16">
        <f>('Number of Bedrooms'!E9/'Number of Bedrooms'!E12)*100</f>
        <v>11.992011114970476</v>
      </c>
      <c r="F23" s="19">
        <f>('Number of Bedrooms'!F9/'Number of Bedrooms'!F12)*100</f>
        <v>1.7044315219570882</v>
      </c>
      <c r="G23" s="60">
        <f>('Number of Bedrooms'!G9/'Number of Bedrooms'!G12)*100</f>
        <v>35.91660040639633</v>
      </c>
      <c r="I23" s="167" t="s">
        <v>38</v>
      </c>
      <c r="J23" s="28">
        <f aca="true" t="shared" si="7" ref="J23:O23">(J8/J13)*100</f>
        <v>33.90510948905109</v>
      </c>
      <c r="K23" s="28">
        <f t="shared" si="7"/>
        <v>35.127460878344266</v>
      </c>
      <c r="L23" s="28">
        <f t="shared" si="7"/>
        <v>24.750257310649634</v>
      </c>
      <c r="M23" s="28">
        <f t="shared" si="7"/>
        <v>9.934004862799583</v>
      </c>
      <c r="N23" s="28">
        <f t="shared" si="7"/>
        <v>1.7746139963906158</v>
      </c>
      <c r="O23" s="28">
        <f t="shared" si="7"/>
        <v>21.03542715787614</v>
      </c>
    </row>
    <row r="24" spans="1:15" ht="15">
      <c r="A24" s="167" t="s">
        <v>104</v>
      </c>
      <c r="B24" s="28">
        <f>('Number of Bedrooms'!B10/'Number of Bedrooms'!B12)*100</f>
        <v>21.605839416058394</v>
      </c>
      <c r="C24" s="28">
        <f>('Number of Bedrooms'!C10/'Number of Bedrooms'!C12)*100</f>
        <v>16.26072690560323</v>
      </c>
      <c r="D24" s="28">
        <f>('Number of Bedrooms'!D10/'Number of Bedrooms'!D12)*100</f>
        <v>6.895925410183447</v>
      </c>
      <c r="E24" s="28">
        <f>('Number of Bedrooms'!E10/'Number of Bedrooms'!E12)*100</f>
        <v>1.5630427231677666</v>
      </c>
      <c r="F24" s="37">
        <f>('Number of Bedrooms'!F10/'Number of Bedrooms'!F12)*100</f>
        <v>0.7820332865450171</v>
      </c>
      <c r="G24" s="61">
        <f>('Number of Bedrooms'!G10/'Number of Bedrooms'!G12)*100</f>
        <v>8.06785051683011</v>
      </c>
      <c r="I24" s="167" t="s">
        <v>39</v>
      </c>
      <c r="J24" s="16">
        <f aca="true" t="shared" si="8" ref="J24:O24">(J9/J13)*100</f>
        <v>15.839416058394159</v>
      </c>
      <c r="K24" s="16">
        <f t="shared" si="8"/>
        <v>10.73321554770318</v>
      </c>
      <c r="L24" s="16">
        <f t="shared" si="8"/>
        <v>8.978628080159835</v>
      </c>
      <c r="M24" s="16">
        <f t="shared" si="8"/>
        <v>3.2910732893365755</v>
      </c>
      <c r="N24" s="16">
        <f t="shared" si="8"/>
        <v>1.2432324042510527</v>
      </c>
      <c r="O24" s="16">
        <f t="shared" si="8"/>
        <v>7.281561975439526</v>
      </c>
    </row>
    <row r="25" spans="1:15" ht="15" customHeight="1">
      <c r="A25" s="195" t="s">
        <v>105</v>
      </c>
      <c r="B25" s="17">
        <f>('Number of Bedrooms'!B11/'Number of Bedrooms'!B12)*100</f>
        <v>2.2992700729927007</v>
      </c>
      <c r="C25" s="17">
        <f>('Number of Bedrooms'!C11/'Number of Bedrooms'!C12)*100</f>
        <v>1.8803634528016155</v>
      </c>
      <c r="D25" s="17">
        <f>('Number of Bedrooms'!D11/'Number of Bedrooms'!D12)*100</f>
        <v>1.2048192771084338</v>
      </c>
      <c r="E25" s="17">
        <f>('Number of Bedrooms'!E11/'Number of Bedrooms'!E12)*100</f>
        <v>0.399444251476207</v>
      </c>
      <c r="F25" s="18">
        <f>('Number of Bedrooms'!F11/'Number of Bedrooms'!F12)*100</f>
        <v>0.0902346099859635</v>
      </c>
      <c r="G25" s="60">
        <f>('Number of Bedrooms'!G11/'Number of Bedrooms'!G12)*100</f>
        <v>1.0866684336072092</v>
      </c>
      <c r="I25" s="194" t="s">
        <v>40</v>
      </c>
      <c r="J25" s="27">
        <f aca="true" t="shared" si="9" ref="J25:O25">(J10/J13)*100</f>
        <v>36.31386861313868</v>
      </c>
      <c r="K25" s="27">
        <f t="shared" si="9"/>
        <v>32.09868753154972</v>
      </c>
      <c r="L25" s="27">
        <f t="shared" si="9"/>
        <v>26.79663377126597</v>
      </c>
      <c r="M25" s="27">
        <f t="shared" si="9"/>
        <v>18.878082667592913</v>
      </c>
      <c r="N25" s="27">
        <f t="shared" si="9"/>
        <v>10.06617204732304</v>
      </c>
      <c r="O25" s="27">
        <f t="shared" si="9"/>
        <v>24.18234826398092</v>
      </c>
    </row>
    <row r="26" spans="1:15" ht="15">
      <c r="A26" s="63" t="s">
        <v>109</v>
      </c>
      <c r="B26" s="67">
        <f aca="true" t="shared" si="10" ref="B26:G26">B18+B22</f>
        <v>100</v>
      </c>
      <c r="C26" s="67">
        <f t="shared" si="10"/>
        <v>100</v>
      </c>
      <c r="D26" s="67">
        <f t="shared" si="10"/>
        <v>100</v>
      </c>
      <c r="E26" s="67">
        <f t="shared" si="10"/>
        <v>100</v>
      </c>
      <c r="F26" s="67">
        <f t="shared" si="10"/>
        <v>100</v>
      </c>
      <c r="G26" s="67">
        <f t="shared" si="10"/>
        <v>100</v>
      </c>
      <c r="I26" s="167" t="s">
        <v>41</v>
      </c>
      <c r="J26" s="16">
        <f aca="true" t="shared" si="11" ref="J26:O26">(J11/J13)*100</f>
        <v>33.75912408759124</v>
      </c>
      <c r="K26" s="16">
        <f t="shared" si="11"/>
        <v>30.19939424533064</v>
      </c>
      <c r="L26" s="16">
        <f t="shared" si="11"/>
        <v>24.44753889931586</v>
      </c>
      <c r="M26" s="16">
        <f t="shared" si="11"/>
        <v>16.663772143105245</v>
      </c>
      <c r="N26" s="16">
        <f t="shared" si="11"/>
        <v>9.404451574092642</v>
      </c>
      <c r="O26" s="16">
        <f t="shared" si="11"/>
        <v>22.27405247813411</v>
      </c>
    </row>
    <row r="27" spans="1:15" ht="15">
      <c r="A27" s="98" t="s">
        <v>279</v>
      </c>
      <c r="B27" s="95"/>
      <c r="C27" s="95"/>
      <c r="D27" s="95"/>
      <c r="E27" s="95"/>
      <c r="F27" s="95"/>
      <c r="G27" s="99" t="s">
        <v>0</v>
      </c>
      <c r="I27" s="195" t="s">
        <v>42</v>
      </c>
      <c r="J27" s="209">
        <f aca="true" t="shared" si="12" ref="J27:O27">(J12/J13)*100</f>
        <v>2.5547445255474455</v>
      </c>
      <c r="K27" s="209">
        <f t="shared" si="12"/>
        <v>1.8992932862190812</v>
      </c>
      <c r="L27" s="209">
        <f t="shared" si="12"/>
        <v>2.349094871950112</v>
      </c>
      <c r="M27" s="209">
        <f t="shared" si="12"/>
        <v>2.214310524487669</v>
      </c>
      <c r="N27" s="209">
        <f t="shared" si="12"/>
        <v>0.6617204732303991</v>
      </c>
      <c r="O27" s="209">
        <f t="shared" si="12"/>
        <v>1.9082957858468061</v>
      </c>
    </row>
    <row r="28" spans="1:15" ht="15">
      <c r="A28" s="8"/>
      <c r="B28" s="95"/>
      <c r="C28" s="95"/>
      <c r="D28" s="95"/>
      <c r="E28" s="95"/>
      <c r="F28" s="95"/>
      <c r="G28" s="99" t="s">
        <v>7</v>
      </c>
      <c r="I28" s="63" t="s">
        <v>109</v>
      </c>
      <c r="J28" s="67">
        <f aca="true" t="shared" si="13" ref="J28:O28">J20+J21+J23+J24+J26+J27</f>
        <v>100</v>
      </c>
      <c r="K28" s="67">
        <f t="shared" si="13"/>
        <v>99.99999999999999</v>
      </c>
      <c r="L28" s="67">
        <f t="shared" si="13"/>
        <v>100</v>
      </c>
      <c r="M28" s="67">
        <f t="shared" si="13"/>
        <v>100</v>
      </c>
      <c r="N28" s="67">
        <f t="shared" si="13"/>
        <v>100</v>
      </c>
      <c r="O28" s="67">
        <f t="shared" si="13"/>
        <v>100</v>
      </c>
    </row>
    <row r="29" spans="1:15" ht="15">
      <c r="A29" s="80"/>
      <c r="B29" s="100"/>
      <c r="C29" s="100"/>
      <c r="D29" s="100"/>
      <c r="E29" s="100"/>
      <c r="F29" s="100"/>
      <c r="G29" s="100"/>
      <c r="I29" s="98" t="s">
        <v>280</v>
      </c>
      <c r="J29" s="199"/>
      <c r="K29" s="199"/>
      <c r="L29" s="199"/>
      <c r="M29" s="199"/>
      <c r="N29" s="199"/>
      <c r="O29" s="99" t="s">
        <v>0</v>
      </c>
    </row>
    <row r="30" spans="1:15" ht="15">
      <c r="A30" s="52"/>
      <c r="B30" s="80"/>
      <c r="C30" s="80"/>
      <c r="D30" s="80"/>
      <c r="E30" s="100"/>
      <c r="F30" s="100"/>
      <c r="G30" s="100"/>
      <c r="I30" s="8"/>
      <c r="J30" s="199"/>
      <c r="K30" s="199"/>
      <c r="L30" s="199"/>
      <c r="M30" s="199"/>
      <c r="N30" s="199"/>
      <c r="O30" s="99" t="s">
        <v>7</v>
      </c>
    </row>
    <row r="31" spans="1:7" ht="15">
      <c r="A31" s="101"/>
      <c r="B31" s="200"/>
      <c r="C31" s="200"/>
      <c r="D31" s="200"/>
      <c r="E31" s="200"/>
      <c r="F31" s="45"/>
      <c r="G31" s="22"/>
    </row>
    <row r="32" spans="1:7" ht="15">
      <c r="A32" s="74"/>
      <c r="B32" s="103"/>
      <c r="C32" s="103"/>
      <c r="D32" s="103"/>
      <c r="E32" s="103"/>
      <c r="F32" s="103"/>
      <c r="G32" s="104"/>
    </row>
    <row r="33" spans="1:7" ht="15">
      <c r="A33" s="74"/>
      <c r="B33" s="103"/>
      <c r="C33" s="103"/>
      <c r="D33" s="103"/>
      <c r="E33" s="103"/>
      <c r="F33" s="103"/>
      <c r="G33" s="104"/>
    </row>
    <row r="34" spans="1:7" ht="15">
      <c r="A34" s="74"/>
      <c r="B34" s="103"/>
      <c r="C34" s="103"/>
      <c r="D34" s="103"/>
      <c r="E34" s="103"/>
      <c r="F34" s="103"/>
      <c r="G34" s="104"/>
    </row>
    <row r="35" spans="1:7" ht="15">
      <c r="A35" s="74"/>
      <c r="B35" s="103"/>
      <c r="C35" s="103"/>
      <c r="D35" s="103"/>
      <c r="E35" s="103"/>
      <c r="F35" s="103"/>
      <c r="G35" s="104"/>
    </row>
    <row r="36" spans="1:7" ht="15">
      <c r="A36" s="74"/>
      <c r="B36" s="103"/>
      <c r="C36" s="103"/>
      <c r="D36" s="103"/>
      <c r="E36" s="103"/>
      <c r="F36" s="103"/>
      <c r="G36" s="104"/>
    </row>
    <row r="37" spans="1:7" ht="15">
      <c r="A37" s="74"/>
      <c r="B37" s="103"/>
      <c r="C37" s="103"/>
      <c r="D37" s="103"/>
      <c r="E37" s="103"/>
      <c r="F37" s="103"/>
      <c r="G37" s="104"/>
    </row>
    <row r="38" spans="1:7" ht="15">
      <c r="A38" s="74"/>
      <c r="B38" s="103"/>
      <c r="C38" s="103"/>
      <c r="D38" s="103"/>
      <c r="E38" s="103"/>
      <c r="F38" s="103"/>
      <c r="G38" s="104"/>
    </row>
    <row r="39" spans="1:7" ht="15" customHeight="1">
      <c r="A39" s="74"/>
      <c r="B39" s="103"/>
      <c r="C39" s="103"/>
      <c r="D39" s="103"/>
      <c r="E39" s="103"/>
      <c r="F39" s="103"/>
      <c r="G39" s="104"/>
    </row>
    <row r="40" spans="1:7" ht="15">
      <c r="A40" s="54"/>
      <c r="B40" s="104"/>
      <c r="C40" s="104"/>
      <c r="D40" s="104"/>
      <c r="E40" s="104"/>
      <c r="F40" s="104"/>
      <c r="G40" s="104"/>
    </row>
    <row r="41" spans="1:7" ht="15">
      <c r="A41" s="102"/>
      <c r="B41" s="100"/>
      <c r="C41" s="100"/>
      <c r="D41" s="100"/>
      <c r="E41" s="100"/>
      <c r="F41" s="100"/>
      <c r="G41" s="99"/>
    </row>
    <row r="42" spans="1:7" ht="15">
      <c r="A42" s="155"/>
      <c r="B42" s="100"/>
      <c r="C42" s="100"/>
      <c r="D42" s="100"/>
      <c r="E42" s="100"/>
      <c r="F42" s="100"/>
      <c r="G42" s="99"/>
    </row>
  </sheetData>
  <sheetProtection/>
  <printOptions/>
  <pageMargins left="0.25" right="0.25" top="0.25" bottom="0.42" header="0.25" footer="0.25"/>
  <pageSetup horizontalDpi="300" verticalDpi="300" orientation="landscape" paperSize="9" scale="70" r:id="rId2"/>
  <headerFooter alignWithMargins="0">
    <oddFooter>&amp;L2011 Census Detailed Characteristics - Housing -  &amp;A &amp;R&amp;P</oddFooter>
  </headerFooter>
  <colBreaks count="1" manualBreakCount="1">
    <brk id="7" max="54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52"/>
  <sheetViews>
    <sheetView zoomScalePageLayoutView="0" workbookViewId="0" topLeftCell="A1">
      <selection activeCell="H89" sqref="H89"/>
    </sheetView>
  </sheetViews>
  <sheetFormatPr defaultColWidth="9.140625" defaultRowHeight="12.75"/>
  <cols>
    <col min="1" max="1" width="75.7109375" style="0" customWidth="1"/>
    <col min="2" max="2" width="16.8515625" style="0" customWidth="1"/>
    <col min="3" max="4" width="17.8515625" style="0" customWidth="1"/>
    <col min="5" max="5" width="22.00390625" style="0" customWidth="1"/>
    <col min="6" max="6" width="17.140625" style="0" customWidth="1"/>
    <col min="7" max="7" width="17.421875" style="0" customWidth="1"/>
    <col min="8" max="8" width="23.140625" style="0" customWidth="1"/>
    <col min="9" max="9" width="19.7109375" style="0" customWidth="1"/>
    <col min="10" max="10" width="1.421875" style="0" hidden="1" customWidth="1"/>
    <col min="11" max="11" width="17.140625" style="0" customWidth="1"/>
    <col min="12" max="12" width="18.421875" style="0" customWidth="1"/>
    <col min="13" max="14" width="15.28125" style="0" customWidth="1"/>
    <col min="15" max="15" width="15.140625" style="0" customWidth="1"/>
    <col min="16" max="17" width="15.00390625" style="0" customWidth="1"/>
    <col min="18" max="18" width="16.28125" style="0" customWidth="1"/>
    <col min="19" max="19" width="15.00390625" style="0" customWidth="1"/>
    <col min="20" max="21" width="14.8515625" style="0" customWidth="1"/>
    <col min="22" max="22" width="16.421875" style="0" customWidth="1"/>
    <col min="23" max="23" width="14.57421875" style="0" customWidth="1"/>
  </cols>
  <sheetData>
    <row r="1" spans="1:13" ht="15">
      <c r="A1" s="78" t="s">
        <v>283</v>
      </c>
      <c r="M1" s="92"/>
    </row>
    <row r="2" spans="1:29" ht="15">
      <c r="A2" s="85" t="s">
        <v>133</v>
      </c>
      <c r="B2" s="82"/>
      <c r="C2" s="83"/>
      <c r="D2" s="83"/>
      <c r="E2" s="84" t="s">
        <v>150</v>
      </c>
      <c r="F2" s="84"/>
      <c r="G2" s="83"/>
      <c r="H2" s="83"/>
      <c r="I2" s="83"/>
      <c r="J2" s="83"/>
      <c r="K2" s="83"/>
      <c r="L2" s="83"/>
      <c r="M2" s="93"/>
      <c r="N2" s="91"/>
      <c r="Y2" s="2"/>
      <c r="Z2" s="2"/>
      <c r="AA2" s="2"/>
      <c r="AB2" s="2"/>
      <c r="AC2" s="2"/>
    </row>
    <row r="3" spans="1:14" ht="12.75" customHeight="1">
      <c r="A3" s="87"/>
      <c r="B3" s="354" t="s">
        <v>152</v>
      </c>
      <c r="C3" s="354" t="s">
        <v>161</v>
      </c>
      <c r="D3" s="309" t="s">
        <v>154</v>
      </c>
      <c r="E3" s="309" t="s">
        <v>160</v>
      </c>
      <c r="F3" s="309" t="s">
        <v>155</v>
      </c>
      <c r="G3" s="309" t="s">
        <v>157</v>
      </c>
      <c r="H3" s="309" t="s">
        <v>159</v>
      </c>
      <c r="I3" s="309" t="s">
        <v>158</v>
      </c>
      <c r="J3" s="309" t="s">
        <v>151</v>
      </c>
      <c r="K3" s="354" t="s">
        <v>151</v>
      </c>
      <c r="L3" s="309" t="s">
        <v>153</v>
      </c>
      <c r="M3" s="309" t="s">
        <v>156</v>
      </c>
      <c r="N3" s="314" t="s">
        <v>109</v>
      </c>
    </row>
    <row r="4" spans="1:14" ht="12.75">
      <c r="A4" s="87"/>
      <c r="B4" s="357"/>
      <c r="C4" s="357"/>
      <c r="D4" s="314"/>
      <c r="E4" s="314"/>
      <c r="F4" s="314"/>
      <c r="G4" s="314"/>
      <c r="H4" s="314"/>
      <c r="I4" s="314"/>
      <c r="J4" s="314"/>
      <c r="K4" s="354"/>
      <c r="L4" s="314"/>
      <c r="M4" s="314"/>
      <c r="N4" s="314"/>
    </row>
    <row r="5" spans="1:14" ht="15.75" customHeight="1">
      <c r="A5" s="88"/>
      <c r="B5" s="357"/>
      <c r="C5" s="357"/>
      <c r="D5" s="353"/>
      <c r="E5" s="353"/>
      <c r="F5" s="353"/>
      <c r="G5" s="353"/>
      <c r="H5" s="353"/>
      <c r="I5" s="353"/>
      <c r="J5" s="353"/>
      <c r="K5" s="354"/>
      <c r="L5" s="353"/>
      <c r="M5" s="353"/>
      <c r="N5" s="353"/>
    </row>
    <row r="6" spans="1:14" ht="15" customHeight="1">
      <c r="A6" s="77" t="s">
        <v>134</v>
      </c>
      <c r="B6" s="25">
        <v>151</v>
      </c>
      <c r="C6" s="25">
        <v>537</v>
      </c>
      <c r="D6" s="25">
        <v>74</v>
      </c>
      <c r="E6" s="25">
        <v>70</v>
      </c>
      <c r="F6" s="25">
        <v>124</v>
      </c>
      <c r="G6" s="25">
        <v>19</v>
      </c>
      <c r="H6" s="25">
        <v>32</v>
      </c>
      <c r="I6" s="25">
        <v>5</v>
      </c>
      <c r="J6" s="25">
        <v>688</v>
      </c>
      <c r="K6" s="25">
        <v>688</v>
      </c>
      <c r="L6" s="25">
        <v>268</v>
      </c>
      <c r="M6" s="25">
        <v>56</v>
      </c>
      <c r="N6" s="66">
        <f aca="true" t="shared" si="0" ref="N6:N21">B6+C6+D6+E6+F6+G6+H6+I6</f>
        <v>1012</v>
      </c>
    </row>
    <row r="7" spans="1:19" ht="15">
      <c r="A7" s="23" t="s">
        <v>135</v>
      </c>
      <c r="B7" s="3">
        <v>51</v>
      </c>
      <c r="C7" s="3">
        <v>132</v>
      </c>
      <c r="D7" s="3">
        <v>27</v>
      </c>
      <c r="E7" s="3">
        <v>18</v>
      </c>
      <c r="F7" s="3">
        <v>33</v>
      </c>
      <c r="G7" s="3">
        <v>12</v>
      </c>
      <c r="H7" s="3">
        <v>10</v>
      </c>
      <c r="I7" s="3">
        <v>3</v>
      </c>
      <c r="J7" s="3">
        <v>183</v>
      </c>
      <c r="K7" s="3">
        <v>183</v>
      </c>
      <c r="L7" s="3">
        <v>78</v>
      </c>
      <c r="M7" s="3">
        <v>25</v>
      </c>
      <c r="N7" s="65">
        <f t="shared" si="0"/>
        <v>286</v>
      </c>
      <c r="P7" s="2"/>
      <c r="Q7" s="2"/>
      <c r="R7" s="2"/>
      <c r="S7" s="10"/>
    </row>
    <row r="8" spans="1:19" ht="15">
      <c r="A8" s="23" t="s">
        <v>136</v>
      </c>
      <c r="B8" s="3">
        <v>100</v>
      </c>
      <c r="C8" s="3">
        <v>405</v>
      </c>
      <c r="D8" s="3">
        <v>47</v>
      </c>
      <c r="E8" s="3">
        <v>52</v>
      </c>
      <c r="F8" s="3">
        <v>91</v>
      </c>
      <c r="G8" s="3">
        <v>7</v>
      </c>
      <c r="H8" s="3">
        <v>22</v>
      </c>
      <c r="I8" s="3">
        <v>2</v>
      </c>
      <c r="J8" s="3">
        <v>505</v>
      </c>
      <c r="K8" s="3">
        <v>505</v>
      </c>
      <c r="L8" s="3">
        <v>190</v>
      </c>
      <c r="M8" s="3">
        <v>31</v>
      </c>
      <c r="N8" s="65">
        <f t="shared" si="0"/>
        <v>726</v>
      </c>
      <c r="P8" s="2"/>
      <c r="Q8" s="2"/>
      <c r="R8" s="22"/>
      <c r="S8" s="10"/>
    </row>
    <row r="9" spans="1:19" ht="15">
      <c r="A9" s="24" t="s">
        <v>137</v>
      </c>
      <c r="B9" s="25">
        <v>182</v>
      </c>
      <c r="C9" s="25">
        <v>587</v>
      </c>
      <c r="D9" s="25">
        <v>56</v>
      </c>
      <c r="E9" s="25">
        <v>52</v>
      </c>
      <c r="F9" s="25">
        <v>88</v>
      </c>
      <c r="G9" s="25">
        <v>8</v>
      </c>
      <c r="H9" s="25">
        <v>22</v>
      </c>
      <c r="I9" s="25">
        <v>5</v>
      </c>
      <c r="J9" s="25">
        <v>769</v>
      </c>
      <c r="K9" s="25">
        <v>769</v>
      </c>
      <c r="L9" s="25">
        <v>196</v>
      </c>
      <c r="M9" s="25">
        <v>35</v>
      </c>
      <c r="N9" s="66">
        <f t="shared" si="0"/>
        <v>1000</v>
      </c>
      <c r="P9" s="2"/>
      <c r="Q9" s="2"/>
      <c r="R9" s="2"/>
      <c r="S9" s="10"/>
    </row>
    <row r="10" spans="1:19" ht="15">
      <c r="A10" s="24" t="s">
        <v>138</v>
      </c>
      <c r="B10" s="25">
        <v>41</v>
      </c>
      <c r="C10" s="25">
        <v>151</v>
      </c>
      <c r="D10" s="25">
        <v>7</v>
      </c>
      <c r="E10" s="25">
        <v>6</v>
      </c>
      <c r="F10" s="25">
        <v>18</v>
      </c>
      <c r="G10" s="25">
        <v>0</v>
      </c>
      <c r="H10" s="25">
        <v>1</v>
      </c>
      <c r="I10" s="25">
        <v>1</v>
      </c>
      <c r="J10" s="25">
        <v>192</v>
      </c>
      <c r="K10" s="25">
        <v>192</v>
      </c>
      <c r="L10" s="25">
        <v>31</v>
      </c>
      <c r="M10" s="25">
        <v>2</v>
      </c>
      <c r="N10" s="66">
        <f t="shared" si="0"/>
        <v>225</v>
      </c>
      <c r="P10" s="2"/>
      <c r="Q10" s="2"/>
      <c r="R10" s="2"/>
      <c r="S10" s="10"/>
    </row>
    <row r="11" spans="1:19" ht="15">
      <c r="A11" s="24" t="s">
        <v>139</v>
      </c>
      <c r="B11" s="25">
        <v>89</v>
      </c>
      <c r="C11" s="25">
        <v>227</v>
      </c>
      <c r="D11" s="25">
        <v>34</v>
      </c>
      <c r="E11" s="25">
        <v>15</v>
      </c>
      <c r="F11" s="25">
        <v>38</v>
      </c>
      <c r="G11" s="25">
        <v>5</v>
      </c>
      <c r="H11" s="25">
        <v>9</v>
      </c>
      <c r="I11" s="25">
        <v>2</v>
      </c>
      <c r="J11" s="25">
        <v>316</v>
      </c>
      <c r="K11" s="25">
        <v>316</v>
      </c>
      <c r="L11" s="25">
        <v>87</v>
      </c>
      <c r="M11" s="25">
        <v>16</v>
      </c>
      <c r="N11" s="66">
        <f t="shared" si="0"/>
        <v>419</v>
      </c>
      <c r="P11" s="22"/>
      <c r="Q11" s="2"/>
      <c r="R11" s="2"/>
      <c r="S11" s="10"/>
    </row>
    <row r="12" spans="1:19" ht="15">
      <c r="A12" s="24" t="s">
        <v>140</v>
      </c>
      <c r="B12" s="25">
        <v>12</v>
      </c>
      <c r="C12" s="25">
        <v>52</v>
      </c>
      <c r="D12" s="25">
        <v>5</v>
      </c>
      <c r="E12" s="25">
        <v>3</v>
      </c>
      <c r="F12" s="25">
        <v>3</v>
      </c>
      <c r="G12" s="25">
        <v>2</v>
      </c>
      <c r="H12" s="25">
        <v>1</v>
      </c>
      <c r="I12" s="25">
        <v>0</v>
      </c>
      <c r="J12" s="25">
        <v>64</v>
      </c>
      <c r="K12" s="25">
        <v>64</v>
      </c>
      <c r="L12" s="25">
        <v>11</v>
      </c>
      <c r="M12" s="25">
        <v>3</v>
      </c>
      <c r="N12" s="66">
        <f t="shared" si="0"/>
        <v>78</v>
      </c>
      <c r="P12" s="10"/>
      <c r="Q12" s="10"/>
      <c r="R12" s="10"/>
      <c r="S12" s="10"/>
    </row>
    <row r="13" spans="1:14" ht="15">
      <c r="A13" s="24" t="s">
        <v>141</v>
      </c>
      <c r="B13" s="25">
        <v>26</v>
      </c>
      <c r="C13" s="25">
        <v>112</v>
      </c>
      <c r="D13" s="25">
        <v>11</v>
      </c>
      <c r="E13" s="25">
        <v>5</v>
      </c>
      <c r="F13" s="25">
        <v>9</v>
      </c>
      <c r="G13" s="25">
        <v>2</v>
      </c>
      <c r="H13" s="25">
        <v>1</v>
      </c>
      <c r="I13" s="25">
        <v>2</v>
      </c>
      <c r="J13" s="25">
        <v>138</v>
      </c>
      <c r="K13" s="25">
        <v>138</v>
      </c>
      <c r="L13" s="25">
        <v>25</v>
      </c>
      <c r="M13" s="25">
        <v>5</v>
      </c>
      <c r="N13" s="66">
        <f t="shared" si="0"/>
        <v>168</v>
      </c>
    </row>
    <row r="14" spans="1:14" ht="15">
      <c r="A14" s="24" t="s">
        <v>142</v>
      </c>
      <c r="B14" s="25">
        <v>25</v>
      </c>
      <c r="C14" s="25">
        <v>61</v>
      </c>
      <c r="D14" s="25">
        <v>6</v>
      </c>
      <c r="E14" s="25">
        <v>2</v>
      </c>
      <c r="F14" s="25">
        <v>4</v>
      </c>
      <c r="G14" s="25">
        <v>3</v>
      </c>
      <c r="H14" s="25">
        <v>0</v>
      </c>
      <c r="I14" s="25">
        <v>0</v>
      </c>
      <c r="J14" s="25">
        <v>86</v>
      </c>
      <c r="K14" s="25">
        <v>86</v>
      </c>
      <c r="L14" s="25">
        <v>12</v>
      </c>
      <c r="M14" s="25">
        <v>3</v>
      </c>
      <c r="N14" s="66">
        <f t="shared" si="0"/>
        <v>101</v>
      </c>
    </row>
    <row r="15" spans="1:14" ht="15">
      <c r="A15" s="24" t="s">
        <v>143</v>
      </c>
      <c r="B15" s="25">
        <v>13</v>
      </c>
      <c r="C15" s="25">
        <v>55</v>
      </c>
      <c r="D15" s="25">
        <v>8</v>
      </c>
      <c r="E15" s="25">
        <v>1</v>
      </c>
      <c r="F15" s="25">
        <v>2</v>
      </c>
      <c r="G15" s="25">
        <v>4</v>
      </c>
      <c r="H15" s="25">
        <v>3</v>
      </c>
      <c r="I15" s="25">
        <v>0</v>
      </c>
      <c r="J15" s="25">
        <v>68</v>
      </c>
      <c r="K15" s="25">
        <v>68</v>
      </c>
      <c r="L15" s="25">
        <v>11</v>
      </c>
      <c r="M15" s="25">
        <v>7</v>
      </c>
      <c r="N15" s="66">
        <f t="shared" si="0"/>
        <v>86</v>
      </c>
    </row>
    <row r="16" spans="1:14" ht="15">
      <c r="A16" s="23" t="s">
        <v>144</v>
      </c>
      <c r="B16" s="3">
        <v>7</v>
      </c>
      <c r="C16" s="3">
        <v>27</v>
      </c>
      <c r="D16" s="3">
        <v>4</v>
      </c>
      <c r="E16" s="3">
        <v>1</v>
      </c>
      <c r="F16" s="3">
        <v>2</v>
      </c>
      <c r="G16" s="3">
        <v>3</v>
      </c>
      <c r="H16" s="3">
        <v>3</v>
      </c>
      <c r="I16" s="3">
        <v>0</v>
      </c>
      <c r="J16" s="3">
        <v>34</v>
      </c>
      <c r="K16" s="3">
        <v>34</v>
      </c>
      <c r="L16" s="3">
        <v>7</v>
      </c>
      <c r="M16" s="3">
        <v>6</v>
      </c>
      <c r="N16" s="65">
        <f t="shared" si="0"/>
        <v>47</v>
      </c>
    </row>
    <row r="17" spans="1:14" ht="15">
      <c r="A17" s="23" t="s">
        <v>145</v>
      </c>
      <c r="B17" s="3">
        <v>6</v>
      </c>
      <c r="C17" s="3">
        <v>28</v>
      </c>
      <c r="D17" s="3">
        <v>4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 s="3">
        <v>34</v>
      </c>
      <c r="K17" s="3">
        <v>34</v>
      </c>
      <c r="L17" s="3">
        <v>4</v>
      </c>
      <c r="M17" s="3">
        <v>1</v>
      </c>
      <c r="N17" s="65">
        <f t="shared" si="0"/>
        <v>39</v>
      </c>
    </row>
    <row r="18" spans="1:14" ht="15">
      <c r="A18" s="24" t="s">
        <v>146</v>
      </c>
      <c r="B18" s="25">
        <v>10</v>
      </c>
      <c r="C18" s="25">
        <v>34</v>
      </c>
      <c r="D18" s="25">
        <v>1</v>
      </c>
      <c r="E18" s="25">
        <v>0</v>
      </c>
      <c r="F18" s="25">
        <v>1</v>
      </c>
      <c r="G18" s="25">
        <v>2</v>
      </c>
      <c r="H18" s="25">
        <v>1</v>
      </c>
      <c r="I18" s="25">
        <v>0</v>
      </c>
      <c r="J18" s="25">
        <v>44</v>
      </c>
      <c r="K18" s="25">
        <v>44</v>
      </c>
      <c r="L18" s="25">
        <v>2</v>
      </c>
      <c r="M18" s="25">
        <v>3</v>
      </c>
      <c r="N18" s="66">
        <f t="shared" si="0"/>
        <v>49</v>
      </c>
    </row>
    <row r="19" spans="1:14" ht="15">
      <c r="A19" s="23" t="s">
        <v>147</v>
      </c>
      <c r="B19" s="3">
        <v>10</v>
      </c>
      <c r="C19" s="3">
        <v>33</v>
      </c>
      <c r="D19" s="3">
        <v>1</v>
      </c>
      <c r="E19" s="3">
        <v>0</v>
      </c>
      <c r="F19" s="3">
        <v>1</v>
      </c>
      <c r="G19" s="3">
        <v>2</v>
      </c>
      <c r="H19" s="3">
        <v>0</v>
      </c>
      <c r="I19" s="3">
        <v>0</v>
      </c>
      <c r="J19" s="3">
        <v>43</v>
      </c>
      <c r="K19" s="3">
        <v>43</v>
      </c>
      <c r="L19" s="3">
        <v>2</v>
      </c>
      <c r="M19" s="3">
        <v>2</v>
      </c>
      <c r="N19" s="65">
        <f t="shared" si="0"/>
        <v>47</v>
      </c>
    </row>
    <row r="20" spans="1:29" ht="15">
      <c r="A20" s="23" t="s">
        <v>148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1</v>
      </c>
      <c r="L20" s="3">
        <v>0</v>
      </c>
      <c r="M20" s="3">
        <v>1</v>
      </c>
      <c r="N20" s="65">
        <f t="shared" si="0"/>
        <v>2</v>
      </c>
      <c r="Y20" s="2"/>
      <c r="Z20" s="2"/>
      <c r="AA20" s="2"/>
      <c r="AB20" s="2"/>
      <c r="AC20" s="2"/>
    </row>
    <row r="21" spans="1:29" ht="15">
      <c r="A21" s="63" t="s">
        <v>109</v>
      </c>
      <c r="B21" s="64">
        <f aca="true" t="shared" si="1" ref="B21:I21">B7+B8+B9+B10+B11+B12+B13+B14+B16+B17+B19+B20</f>
        <v>549</v>
      </c>
      <c r="C21" s="64">
        <f t="shared" si="1"/>
        <v>1816</v>
      </c>
      <c r="D21" s="64">
        <f t="shared" si="1"/>
        <v>202</v>
      </c>
      <c r="E21" s="64">
        <f t="shared" si="1"/>
        <v>154</v>
      </c>
      <c r="F21" s="64">
        <f t="shared" si="1"/>
        <v>287</v>
      </c>
      <c r="G21" s="64">
        <f t="shared" si="1"/>
        <v>45</v>
      </c>
      <c r="H21" s="64">
        <f t="shared" si="1"/>
        <v>70</v>
      </c>
      <c r="I21" s="64">
        <f t="shared" si="1"/>
        <v>15</v>
      </c>
      <c r="J21" s="64">
        <f>J7+J8+J9+J10+J11+J12+J13+J14+J16+J17+J19+J20</f>
        <v>2365</v>
      </c>
      <c r="K21" s="64">
        <f>K7+K8+K9+K10+K11+K12+K13+K14+K16+K17+K19+K20</f>
        <v>2365</v>
      </c>
      <c r="L21" s="64">
        <f>L7+L8+L9+L10+L11+L12+L13+L14+L16+L17+L19+L20</f>
        <v>643</v>
      </c>
      <c r="M21" s="64">
        <f>M7+M8+M9+M10+M11+M12+M13+M14+M16+M17+M19+M20</f>
        <v>130</v>
      </c>
      <c r="N21" s="65">
        <f t="shared" si="0"/>
        <v>3138</v>
      </c>
      <c r="Y21" s="2"/>
      <c r="Z21" s="2"/>
      <c r="AA21" s="2"/>
      <c r="AB21" s="2"/>
      <c r="AC21" s="2"/>
    </row>
    <row r="22" spans="1:14" ht="12.75">
      <c r="A22" s="15" t="s">
        <v>281</v>
      </c>
      <c r="I22" s="2"/>
      <c r="L22" s="13"/>
      <c r="N22" s="14" t="s">
        <v>0</v>
      </c>
    </row>
    <row r="23" spans="1:14" ht="12.75">
      <c r="A23" s="57"/>
      <c r="B23" s="90"/>
      <c r="C23" s="90"/>
      <c r="D23" s="90"/>
      <c r="E23" s="90"/>
      <c r="F23" s="90"/>
      <c r="G23" s="57"/>
      <c r="H23" s="90"/>
      <c r="I23" s="90"/>
      <c r="N23" s="14" t="s">
        <v>7</v>
      </c>
    </row>
    <row r="24" spans="1:26" ht="15">
      <c r="A24" s="78"/>
      <c r="Z24" s="26"/>
    </row>
    <row r="25" ht="15">
      <c r="A25" s="78" t="s">
        <v>284</v>
      </c>
    </row>
    <row r="26" spans="1:14" ht="12.75" customHeight="1">
      <c r="A26" s="85" t="s">
        <v>133</v>
      </c>
      <c r="B26" s="82"/>
      <c r="C26" s="83"/>
      <c r="D26" s="83"/>
      <c r="E26" s="84" t="s">
        <v>150</v>
      </c>
      <c r="F26" s="84"/>
      <c r="G26" s="83"/>
      <c r="H26" s="83"/>
      <c r="I26" s="83"/>
      <c r="J26" s="83"/>
      <c r="K26" s="83"/>
      <c r="L26" s="83"/>
      <c r="M26" s="93"/>
      <c r="N26" s="91"/>
    </row>
    <row r="27" spans="1:14" ht="12.75" customHeight="1">
      <c r="A27" s="87"/>
      <c r="B27" s="354" t="s">
        <v>152</v>
      </c>
      <c r="C27" s="354" t="s">
        <v>161</v>
      </c>
      <c r="D27" s="309" t="s">
        <v>154</v>
      </c>
      <c r="E27" s="309" t="s">
        <v>160</v>
      </c>
      <c r="F27" s="309" t="s">
        <v>155</v>
      </c>
      <c r="G27" s="309" t="s">
        <v>157</v>
      </c>
      <c r="H27" s="309" t="s">
        <v>159</v>
      </c>
      <c r="I27" s="309" t="s">
        <v>158</v>
      </c>
      <c r="J27" s="309" t="s">
        <v>151</v>
      </c>
      <c r="K27" s="354" t="s">
        <v>151</v>
      </c>
      <c r="L27" s="309" t="s">
        <v>153</v>
      </c>
      <c r="M27" s="309" t="s">
        <v>156</v>
      </c>
      <c r="N27" s="314" t="s">
        <v>109</v>
      </c>
    </row>
    <row r="28" spans="1:14" ht="16.5" customHeight="1">
      <c r="A28" s="87"/>
      <c r="B28" s="357"/>
      <c r="C28" s="357"/>
      <c r="D28" s="314"/>
      <c r="E28" s="314"/>
      <c r="F28" s="314"/>
      <c r="G28" s="314"/>
      <c r="H28" s="314"/>
      <c r="I28" s="314"/>
      <c r="J28" s="314"/>
      <c r="K28" s="354"/>
      <c r="L28" s="314"/>
      <c r="M28" s="314"/>
      <c r="N28" s="314"/>
    </row>
    <row r="29" spans="1:14" ht="17.25" customHeight="1">
      <c r="A29" s="88"/>
      <c r="B29" s="357"/>
      <c r="C29" s="357"/>
      <c r="D29" s="353"/>
      <c r="E29" s="353"/>
      <c r="F29" s="353"/>
      <c r="G29" s="353"/>
      <c r="H29" s="353"/>
      <c r="I29" s="353"/>
      <c r="J29" s="353"/>
      <c r="K29" s="354"/>
      <c r="L29" s="353"/>
      <c r="M29" s="353"/>
      <c r="N29" s="353"/>
    </row>
    <row r="30" spans="1:14" ht="15">
      <c r="A30" s="77" t="s">
        <v>134</v>
      </c>
      <c r="B30" s="27">
        <f>('NS-SeC'!B6/'NS-SeC'!B21)*100</f>
        <v>27.504553734061933</v>
      </c>
      <c r="C30" s="27">
        <f>('NS-SeC'!C6/'NS-SeC'!C21)*100</f>
        <v>29.570484581497798</v>
      </c>
      <c r="D30" s="27">
        <f>('NS-SeC'!D6/'NS-SeC'!D21)*100</f>
        <v>36.633663366336634</v>
      </c>
      <c r="E30" s="27">
        <f>('NS-SeC'!E6/'NS-SeC'!E21)*100</f>
        <v>45.45454545454545</v>
      </c>
      <c r="F30" s="27">
        <f>('NS-SeC'!F6/'NS-SeC'!F21)*100</f>
        <v>43.20557491289199</v>
      </c>
      <c r="G30" s="27">
        <f>('NS-SeC'!G6/'NS-SeC'!G21)*100</f>
        <v>42.22222222222222</v>
      </c>
      <c r="H30" s="27">
        <f>('NS-SeC'!H6/'NS-SeC'!H21)*100</f>
        <v>45.714285714285715</v>
      </c>
      <c r="I30" s="27">
        <f>('NS-SeC'!I6/'NS-SeC'!I21)*100</f>
        <v>33.33333333333333</v>
      </c>
      <c r="J30" s="27">
        <f>('NS-SeC'!J6/'NS-SeC'!J21)*100</f>
        <v>29.09090909090909</v>
      </c>
      <c r="K30" s="27">
        <f>('NS-SeC'!K6/'NS-SeC'!K21)*100</f>
        <v>29.09090909090909</v>
      </c>
      <c r="L30" s="27">
        <f>('NS-SeC'!L6/'NS-SeC'!L21)*100</f>
        <v>41.679626749611195</v>
      </c>
      <c r="M30" s="27">
        <f>('NS-SeC'!M6/'NS-SeC'!M21)*100</f>
        <v>43.07692307692308</v>
      </c>
      <c r="N30" s="27">
        <f>('NS-SeC'!N6/'NS-SeC'!N21)*100</f>
        <v>32.24984066284258</v>
      </c>
    </row>
    <row r="31" spans="1:14" ht="15">
      <c r="A31" s="23" t="s">
        <v>135</v>
      </c>
      <c r="B31" s="16">
        <f>(B7/B21)*100</f>
        <v>9.289617486338798</v>
      </c>
      <c r="C31" s="16">
        <f aca="true" t="shared" si="2" ref="C31:N31">(C7/C21)*100</f>
        <v>7.268722466960352</v>
      </c>
      <c r="D31" s="16">
        <f t="shared" si="2"/>
        <v>13.366336633663368</v>
      </c>
      <c r="E31" s="16">
        <f t="shared" si="2"/>
        <v>11.688311688311687</v>
      </c>
      <c r="F31" s="16">
        <f t="shared" si="2"/>
        <v>11.498257839721255</v>
      </c>
      <c r="G31" s="16">
        <f t="shared" si="2"/>
        <v>26.666666666666668</v>
      </c>
      <c r="H31" s="16">
        <f t="shared" si="2"/>
        <v>14.285714285714285</v>
      </c>
      <c r="I31" s="16">
        <f t="shared" si="2"/>
        <v>20</v>
      </c>
      <c r="J31" s="16">
        <f t="shared" si="2"/>
        <v>7.73784355179704</v>
      </c>
      <c r="K31" s="16">
        <f t="shared" si="2"/>
        <v>7.73784355179704</v>
      </c>
      <c r="L31" s="16">
        <f t="shared" si="2"/>
        <v>12.130637636080872</v>
      </c>
      <c r="M31" s="16">
        <f t="shared" si="2"/>
        <v>19.230769230769234</v>
      </c>
      <c r="N31" s="16">
        <f t="shared" si="2"/>
        <v>9.114085404716379</v>
      </c>
    </row>
    <row r="32" spans="1:38" ht="15">
      <c r="A32" s="23" t="s">
        <v>136</v>
      </c>
      <c r="B32" s="16">
        <f>(B8/B21)*100</f>
        <v>18.21493624772313</v>
      </c>
      <c r="C32" s="16">
        <f aca="true" t="shared" si="3" ref="C32:N32">(C8/C21)*100</f>
        <v>22.301762114537446</v>
      </c>
      <c r="D32" s="16">
        <f t="shared" si="3"/>
        <v>23.26732673267327</v>
      </c>
      <c r="E32" s="16">
        <f t="shared" si="3"/>
        <v>33.76623376623377</v>
      </c>
      <c r="F32" s="16">
        <f t="shared" si="3"/>
        <v>31.70731707317073</v>
      </c>
      <c r="G32" s="16">
        <f t="shared" si="3"/>
        <v>15.555555555555555</v>
      </c>
      <c r="H32" s="16">
        <f t="shared" si="3"/>
        <v>31.428571428571427</v>
      </c>
      <c r="I32" s="16">
        <f t="shared" si="3"/>
        <v>13.333333333333334</v>
      </c>
      <c r="J32" s="16">
        <f t="shared" si="3"/>
        <v>21.353065539112052</v>
      </c>
      <c r="K32" s="16">
        <f t="shared" si="3"/>
        <v>21.353065539112052</v>
      </c>
      <c r="L32" s="16">
        <f t="shared" si="3"/>
        <v>29.54898911353033</v>
      </c>
      <c r="M32" s="16">
        <f t="shared" si="3"/>
        <v>23.846153846153847</v>
      </c>
      <c r="N32" s="16">
        <f t="shared" si="3"/>
        <v>23.135755258126196</v>
      </c>
      <c r="AL32" s="355"/>
    </row>
    <row r="33" spans="1:38" ht="15">
      <c r="A33" s="24" t="s">
        <v>137</v>
      </c>
      <c r="B33" s="27">
        <f>(B9/B21)*100</f>
        <v>33.1511839708561</v>
      </c>
      <c r="C33" s="27">
        <f aca="true" t="shared" si="4" ref="C33:N33">(C9/C21)*100</f>
        <v>32.32378854625551</v>
      </c>
      <c r="D33" s="27">
        <f t="shared" si="4"/>
        <v>27.722772277227726</v>
      </c>
      <c r="E33" s="27">
        <f t="shared" si="4"/>
        <v>33.76623376623377</v>
      </c>
      <c r="F33" s="27">
        <f t="shared" si="4"/>
        <v>30.66202090592334</v>
      </c>
      <c r="G33" s="27">
        <f t="shared" si="4"/>
        <v>17.77777777777778</v>
      </c>
      <c r="H33" s="27">
        <f t="shared" si="4"/>
        <v>31.428571428571427</v>
      </c>
      <c r="I33" s="27">
        <f t="shared" si="4"/>
        <v>33.33333333333333</v>
      </c>
      <c r="J33" s="27">
        <f t="shared" si="4"/>
        <v>32.51585623678647</v>
      </c>
      <c r="K33" s="27">
        <f t="shared" si="4"/>
        <v>32.51585623678647</v>
      </c>
      <c r="L33" s="27">
        <f t="shared" si="4"/>
        <v>30.48211508553655</v>
      </c>
      <c r="M33" s="27">
        <f t="shared" si="4"/>
        <v>26.923076923076923</v>
      </c>
      <c r="N33" s="27">
        <f t="shared" si="4"/>
        <v>31.86743148502231</v>
      </c>
      <c r="AL33" s="356"/>
    </row>
    <row r="34" spans="1:38" ht="15" customHeight="1">
      <c r="A34" s="24" t="s">
        <v>138</v>
      </c>
      <c r="B34" s="27">
        <f>(B10/B21)*100</f>
        <v>7.468123861566485</v>
      </c>
      <c r="C34" s="27">
        <f aca="true" t="shared" si="5" ref="C34:N34">(C10/C21)*100</f>
        <v>8.314977973568281</v>
      </c>
      <c r="D34" s="27">
        <f t="shared" si="5"/>
        <v>3.4653465346534658</v>
      </c>
      <c r="E34" s="27">
        <f t="shared" si="5"/>
        <v>3.896103896103896</v>
      </c>
      <c r="F34" s="27">
        <f t="shared" si="5"/>
        <v>6.2717770034843205</v>
      </c>
      <c r="G34" s="27">
        <f t="shared" si="5"/>
        <v>0</v>
      </c>
      <c r="H34" s="27">
        <f t="shared" si="5"/>
        <v>1.4285714285714286</v>
      </c>
      <c r="I34" s="27">
        <f t="shared" si="5"/>
        <v>6.666666666666667</v>
      </c>
      <c r="J34" s="27">
        <f t="shared" si="5"/>
        <v>8.118393234672304</v>
      </c>
      <c r="K34" s="27">
        <f t="shared" si="5"/>
        <v>8.118393234672304</v>
      </c>
      <c r="L34" s="27">
        <f t="shared" si="5"/>
        <v>4.821150855365474</v>
      </c>
      <c r="M34" s="27">
        <f t="shared" si="5"/>
        <v>1.5384615384615385</v>
      </c>
      <c r="N34" s="27">
        <f t="shared" si="5"/>
        <v>7.170172084130019</v>
      </c>
      <c r="AL34" s="356"/>
    </row>
    <row r="35" spans="1:38" ht="15">
      <c r="A35" s="24" t="s">
        <v>139</v>
      </c>
      <c r="B35" s="27">
        <f>(B11/B21)*100</f>
        <v>16.21129326047359</v>
      </c>
      <c r="C35" s="27">
        <f aca="true" t="shared" si="6" ref="C35:N35">(C11/C21)*100</f>
        <v>12.5</v>
      </c>
      <c r="D35" s="27">
        <f t="shared" si="6"/>
        <v>16.831683168316832</v>
      </c>
      <c r="E35" s="27">
        <f t="shared" si="6"/>
        <v>9.740259740259742</v>
      </c>
      <c r="F35" s="27">
        <f t="shared" si="6"/>
        <v>13.240418118466899</v>
      </c>
      <c r="G35" s="27">
        <f t="shared" si="6"/>
        <v>11.11111111111111</v>
      </c>
      <c r="H35" s="27">
        <f t="shared" si="6"/>
        <v>12.857142857142856</v>
      </c>
      <c r="I35" s="27">
        <f t="shared" si="6"/>
        <v>13.333333333333334</v>
      </c>
      <c r="J35" s="27">
        <f t="shared" si="6"/>
        <v>13.361522198731501</v>
      </c>
      <c r="K35" s="27">
        <f t="shared" si="6"/>
        <v>13.361522198731501</v>
      </c>
      <c r="L35" s="27">
        <f t="shared" si="6"/>
        <v>13.530326594090203</v>
      </c>
      <c r="M35" s="27">
        <f t="shared" si="6"/>
        <v>12.307692307692308</v>
      </c>
      <c r="N35" s="27">
        <f t="shared" si="6"/>
        <v>13.352453792224347</v>
      </c>
      <c r="AL35" s="356"/>
    </row>
    <row r="36" spans="1:14" ht="15">
      <c r="A36" s="24" t="s">
        <v>140</v>
      </c>
      <c r="B36" s="27">
        <f>(B12/B21)*100</f>
        <v>2.185792349726776</v>
      </c>
      <c r="C36" s="27">
        <f aca="true" t="shared" si="7" ref="C36:N36">(C12/C21)*100</f>
        <v>2.8634361233480177</v>
      </c>
      <c r="D36" s="27">
        <f t="shared" si="7"/>
        <v>2.4752475247524752</v>
      </c>
      <c r="E36" s="27">
        <f t="shared" si="7"/>
        <v>1.948051948051948</v>
      </c>
      <c r="F36" s="27">
        <f t="shared" si="7"/>
        <v>1.0452961672473868</v>
      </c>
      <c r="G36" s="27">
        <f t="shared" si="7"/>
        <v>4.444444444444445</v>
      </c>
      <c r="H36" s="27">
        <f t="shared" si="7"/>
        <v>1.4285714285714286</v>
      </c>
      <c r="I36" s="27">
        <f t="shared" si="7"/>
        <v>0</v>
      </c>
      <c r="J36" s="27">
        <f t="shared" si="7"/>
        <v>2.7061310782241015</v>
      </c>
      <c r="K36" s="27">
        <f t="shared" si="7"/>
        <v>2.7061310782241015</v>
      </c>
      <c r="L36" s="27">
        <f t="shared" si="7"/>
        <v>1.7107309486780715</v>
      </c>
      <c r="M36" s="27">
        <f t="shared" si="7"/>
        <v>2.307692307692308</v>
      </c>
      <c r="N36" s="27">
        <f t="shared" si="7"/>
        <v>2.48565965583174</v>
      </c>
    </row>
    <row r="37" spans="1:14" ht="15">
      <c r="A37" s="24" t="s">
        <v>141</v>
      </c>
      <c r="B37" s="27">
        <f>(B13/B21)*100</f>
        <v>4.735883424408015</v>
      </c>
      <c r="C37" s="27">
        <f aca="true" t="shared" si="8" ref="C37:N37">(C13/C21)*100</f>
        <v>6.167400881057269</v>
      </c>
      <c r="D37" s="27">
        <f t="shared" si="8"/>
        <v>5.445544554455446</v>
      </c>
      <c r="E37" s="27">
        <f t="shared" si="8"/>
        <v>3.2467532467532463</v>
      </c>
      <c r="F37" s="27">
        <f t="shared" si="8"/>
        <v>3.1358885017421603</v>
      </c>
      <c r="G37" s="27">
        <f t="shared" si="8"/>
        <v>4.444444444444445</v>
      </c>
      <c r="H37" s="27">
        <f t="shared" si="8"/>
        <v>1.4285714285714286</v>
      </c>
      <c r="I37" s="27">
        <f t="shared" si="8"/>
        <v>13.333333333333334</v>
      </c>
      <c r="J37" s="27">
        <f t="shared" si="8"/>
        <v>5.835095137420719</v>
      </c>
      <c r="K37" s="27">
        <f t="shared" si="8"/>
        <v>5.835095137420719</v>
      </c>
      <c r="L37" s="27">
        <f t="shared" si="8"/>
        <v>3.8880248833592534</v>
      </c>
      <c r="M37" s="27">
        <f t="shared" si="8"/>
        <v>3.8461538461538463</v>
      </c>
      <c r="N37" s="27">
        <f t="shared" si="8"/>
        <v>5.353728489483748</v>
      </c>
    </row>
    <row r="38" spans="1:14" ht="15">
      <c r="A38" s="24" t="s">
        <v>142</v>
      </c>
      <c r="B38" s="27">
        <f>(B14/B21)*100</f>
        <v>4.553734061930783</v>
      </c>
      <c r="C38" s="27">
        <f aca="true" t="shared" si="9" ref="C38:N38">(C14/C21)*100</f>
        <v>3.359030837004405</v>
      </c>
      <c r="D38" s="27">
        <f t="shared" si="9"/>
        <v>2.9702970297029703</v>
      </c>
      <c r="E38" s="27">
        <f t="shared" si="9"/>
        <v>1.2987012987012987</v>
      </c>
      <c r="F38" s="27">
        <f t="shared" si="9"/>
        <v>1.3937282229965158</v>
      </c>
      <c r="G38" s="27">
        <f t="shared" si="9"/>
        <v>6.666666666666667</v>
      </c>
      <c r="H38" s="27">
        <f t="shared" si="9"/>
        <v>0</v>
      </c>
      <c r="I38" s="27">
        <f t="shared" si="9"/>
        <v>0</v>
      </c>
      <c r="J38" s="27">
        <f t="shared" si="9"/>
        <v>3.6363636363636362</v>
      </c>
      <c r="K38" s="27">
        <f t="shared" si="9"/>
        <v>3.6363636363636362</v>
      </c>
      <c r="L38" s="27">
        <f t="shared" si="9"/>
        <v>1.8662519440124419</v>
      </c>
      <c r="M38" s="27">
        <f t="shared" si="9"/>
        <v>2.307692307692308</v>
      </c>
      <c r="N38" s="27">
        <f t="shared" si="9"/>
        <v>3.218610579987253</v>
      </c>
    </row>
    <row r="39" spans="1:14" ht="15">
      <c r="A39" s="24" t="s">
        <v>143</v>
      </c>
      <c r="B39" s="27">
        <f>(B15/B21)*100</f>
        <v>2.3679417122040074</v>
      </c>
      <c r="C39" s="27">
        <f aca="true" t="shared" si="10" ref="C39:N39">(C15/C21)*100</f>
        <v>3.0286343612334803</v>
      </c>
      <c r="D39" s="27">
        <f t="shared" si="10"/>
        <v>3.9603960396039604</v>
      </c>
      <c r="E39" s="27">
        <f t="shared" si="10"/>
        <v>0.6493506493506493</v>
      </c>
      <c r="F39" s="27">
        <f t="shared" si="10"/>
        <v>0.6968641114982579</v>
      </c>
      <c r="G39" s="27">
        <f t="shared" si="10"/>
        <v>8.88888888888889</v>
      </c>
      <c r="H39" s="27">
        <f t="shared" si="10"/>
        <v>4.285714285714286</v>
      </c>
      <c r="I39" s="27">
        <f t="shared" si="10"/>
        <v>0</v>
      </c>
      <c r="J39" s="27">
        <f t="shared" si="10"/>
        <v>2.875264270613108</v>
      </c>
      <c r="K39" s="27">
        <f t="shared" si="10"/>
        <v>2.875264270613108</v>
      </c>
      <c r="L39" s="27">
        <f t="shared" si="10"/>
        <v>1.7107309486780715</v>
      </c>
      <c r="M39" s="27">
        <f t="shared" si="10"/>
        <v>5.384615384615385</v>
      </c>
      <c r="N39" s="27">
        <f t="shared" si="10"/>
        <v>2.7405991077119185</v>
      </c>
    </row>
    <row r="40" spans="1:14" ht="15">
      <c r="A40" s="23" t="s">
        <v>144</v>
      </c>
      <c r="B40" s="16">
        <f>(B16/B21)*100</f>
        <v>1.2750455373406193</v>
      </c>
      <c r="C40" s="16">
        <f aca="true" t="shared" si="11" ref="C40:N40">(C16/C21)*100</f>
        <v>1.486784140969163</v>
      </c>
      <c r="D40" s="16">
        <f t="shared" si="11"/>
        <v>1.9801980198019802</v>
      </c>
      <c r="E40" s="16">
        <f t="shared" si="11"/>
        <v>0.6493506493506493</v>
      </c>
      <c r="F40" s="16">
        <f t="shared" si="11"/>
        <v>0.6968641114982579</v>
      </c>
      <c r="G40" s="16">
        <f t="shared" si="11"/>
        <v>6.666666666666667</v>
      </c>
      <c r="H40" s="16">
        <f t="shared" si="11"/>
        <v>4.285714285714286</v>
      </c>
      <c r="I40" s="16">
        <f t="shared" si="11"/>
        <v>0</v>
      </c>
      <c r="J40" s="16">
        <f t="shared" si="11"/>
        <v>1.437632135306554</v>
      </c>
      <c r="K40" s="16">
        <f t="shared" si="11"/>
        <v>1.437632135306554</v>
      </c>
      <c r="L40" s="16">
        <f t="shared" si="11"/>
        <v>1.088646967340591</v>
      </c>
      <c r="M40" s="16">
        <f t="shared" si="11"/>
        <v>4.615384615384616</v>
      </c>
      <c r="N40" s="16">
        <f t="shared" si="11"/>
        <v>1.4977692797960485</v>
      </c>
    </row>
    <row r="41" spans="1:14" ht="15">
      <c r="A41" s="23" t="s">
        <v>145</v>
      </c>
      <c r="B41" s="16">
        <f>(B17/B21)*100</f>
        <v>1.092896174863388</v>
      </c>
      <c r="C41" s="16">
        <f aca="true" t="shared" si="12" ref="C41:N41">(C17/C21)*100</f>
        <v>1.5418502202643172</v>
      </c>
      <c r="D41" s="16">
        <f t="shared" si="12"/>
        <v>1.9801980198019802</v>
      </c>
      <c r="E41" s="16">
        <f t="shared" si="12"/>
        <v>0</v>
      </c>
      <c r="F41" s="16">
        <f t="shared" si="12"/>
        <v>0</v>
      </c>
      <c r="G41" s="16">
        <f t="shared" si="12"/>
        <v>2.2222222222222223</v>
      </c>
      <c r="H41" s="16">
        <f t="shared" si="12"/>
        <v>0</v>
      </c>
      <c r="I41" s="16">
        <f t="shared" si="12"/>
        <v>0</v>
      </c>
      <c r="J41" s="16">
        <f t="shared" si="12"/>
        <v>1.437632135306554</v>
      </c>
      <c r="K41" s="16">
        <f t="shared" si="12"/>
        <v>1.437632135306554</v>
      </c>
      <c r="L41" s="16">
        <f t="shared" si="12"/>
        <v>0.6220839813374806</v>
      </c>
      <c r="M41" s="16">
        <f t="shared" si="12"/>
        <v>0.7692307692307693</v>
      </c>
      <c r="N41" s="16">
        <f t="shared" si="12"/>
        <v>1.24282982791587</v>
      </c>
    </row>
    <row r="42" spans="1:14" ht="15">
      <c r="A42" s="24" t="s">
        <v>146</v>
      </c>
      <c r="B42" s="27">
        <f>(B18/B21)*100</f>
        <v>1.8214936247723135</v>
      </c>
      <c r="C42" s="27">
        <f aca="true" t="shared" si="13" ref="C42:N42">(C18/C21)*100</f>
        <v>1.8722466960352422</v>
      </c>
      <c r="D42" s="27">
        <f t="shared" si="13"/>
        <v>0.49504950495049505</v>
      </c>
      <c r="E42" s="27">
        <f t="shared" si="13"/>
        <v>0</v>
      </c>
      <c r="F42" s="27">
        <f t="shared" si="13"/>
        <v>0.34843205574912894</v>
      </c>
      <c r="G42" s="27">
        <f t="shared" si="13"/>
        <v>4.444444444444445</v>
      </c>
      <c r="H42" s="27">
        <f t="shared" si="13"/>
        <v>1.4285714285714286</v>
      </c>
      <c r="I42" s="27">
        <f t="shared" si="13"/>
        <v>0</v>
      </c>
      <c r="J42" s="27">
        <f t="shared" si="13"/>
        <v>1.8604651162790697</v>
      </c>
      <c r="K42" s="27">
        <f t="shared" si="13"/>
        <v>1.8604651162790697</v>
      </c>
      <c r="L42" s="27">
        <f t="shared" si="13"/>
        <v>0.3110419906687403</v>
      </c>
      <c r="M42" s="27">
        <f t="shared" si="13"/>
        <v>2.307692307692308</v>
      </c>
      <c r="N42" s="27">
        <f t="shared" si="13"/>
        <v>1.561504142766093</v>
      </c>
    </row>
    <row r="43" spans="1:14" ht="15">
      <c r="A43" s="23" t="s">
        <v>147</v>
      </c>
      <c r="B43" s="16">
        <f>(B19/B21)*100</f>
        <v>1.8214936247723135</v>
      </c>
      <c r="C43" s="16">
        <f aca="true" t="shared" si="14" ref="C43:N43">(C19/C21)*100</f>
        <v>1.817180616740088</v>
      </c>
      <c r="D43" s="16">
        <f t="shared" si="14"/>
        <v>0.49504950495049505</v>
      </c>
      <c r="E43" s="16">
        <f t="shared" si="14"/>
        <v>0</v>
      </c>
      <c r="F43" s="16">
        <f t="shared" si="14"/>
        <v>0.34843205574912894</v>
      </c>
      <c r="G43" s="16">
        <f t="shared" si="14"/>
        <v>4.444444444444445</v>
      </c>
      <c r="H43" s="16">
        <f t="shared" si="14"/>
        <v>0</v>
      </c>
      <c r="I43" s="16">
        <f t="shared" si="14"/>
        <v>0</v>
      </c>
      <c r="J43" s="16">
        <f t="shared" si="14"/>
        <v>1.8181818181818181</v>
      </c>
      <c r="K43" s="16">
        <f t="shared" si="14"/>
        <v>1.8181818181818181</v>
      </c>
      <c r="L43" s="16">
        <f t="shared" si="14"/>
        <v>0.3110419906687403</v>
      </c>
      <c r="M43" s="16">
        <f t="shared" si="14"/>
        <v>1.5384615384615385</v>
      </c>
      <c r="N43" s="16">
        <f t="shared" si="14"/>
        <v>1.4977692797960485</v>
      </c>
    </row>
    <row r="44" spans="1:14" ht="15">
      <c r="A44" s="23" t="s">
        <v>148</v>
      </c>
      <c r="B44" s="16">
        <f>(B20/B21)*100</f>
        <v>0</v>
      </c>
      <c r="C44" s="16">
        <f aca="true" t="shared" si="15" ref="C44:N44">(C20/C21)*100</f>
        <v>0.05506607929515419</v>
      </c>
      <c r="D44" s="16">
        <f t="shared" si="15"/>
        <v>0</v>
      </c>
      <c r="E44" s="16">
        <f t="shared" si="15"/>
        <v>0</v>
      </c>
      <c r="F44" s="16">
        <f t="shared" si="15"/>
        <v>0</v>
      </c>
      <c r="G44" s="16">
        <f t="shared" si="15"/>
        <v>0</v>
      </c>
      <c r="H44" s="16">
        <f t="shared" si="15"/>
        <v>1.4285714285714286</v>
      </c>
      <c r="I44" s="16">
        <f t="shared" si="15"/>
        <v>0</v>
      </c>
      <c r="J44" s="16">
        <f t="shared" si="15"/>
        <v>0.042283298097251586</v>
      </c>
      <c r="K44" s="16">
        <f t="shared" si="15"/>
        <v>0.042283298097251586</v>
      </c>
      <c r="L44" s="16">
        <f t="shared" si="15"/>
        <v>0</v>
      </c>
      <c r="M44" s="16">
        <f t="shared" si="15"/>
        <v>0.7692307692307693</v>
      </c>
      <c r="N44" s="16">
        <f t="shared" si="15"/>
        <v>0.06373486297004462</v>
      </c>
    </row>
    <row r="45" spans="1:14" ht="15">
      <c r="A45" s="63" t="s">
        <v>109</v>
      </c>
      <c r="B45" s="67">
        <f>B31+B32+B33+B34+B35+B36+B37+B38+B40+B41+B43+B44</f>
        <v>100</v>
      </c>
      <c r="C45" s="67">
        <f aca="true" t="shared" si="16" ref="C45:N45">C31+C32+C33+C34+C35+C36+C37+C38+C40+C41+C43+C44</f>
        <v>100.00000000000001</v>
      </c>
      <c r="D45" s="67">
        <f t="shared" si="16"/>
        <v>100.00000000000001</v>
      </c>
      <c r="E45" s="67">
        <f t="shared" si="16"/>
        <v>100.00000000000001</v>
      </c>
      <c r="F45" s="67">
        <f t="shared" si="16"/>
        <v>100</v>
      </c>
      <c r="G45" s="67">
        <f t="shared" si="16"/>
        <v>100.00000000000001</v>
      </c>
      <c r="H45" s="67">
        <f t="shared" si="16"/>
        <v>100.00000000000001</v>
      </c>
      <c r="I45" s="67">
        <f t="shared" si="16"/>
        <v>99.99999999999999</v>
      </c>
      <c r="J45" s="67">
        <f t="shared" si="16"/>
        <v>100.00000000000001</v>
      </c>
      <c r="K45" s="67">
        <f t="shared" si="16"/>
        <v>100.00000000000001</v>
      </c>
      <c r="L45" s="67">
        <f t="shared" si="16"/>
        <v>100.00000000000001</v>
      </c>
      <c r="M45" s="67">
        <f t="shared" si="16"/>
        <v>99.99999999999999</v>
      </c>
      <c r="N45" s="67">
        <f t="shared" si="16"/>
        <v>100</v>
      </c>
    </row>
    <row r="46" spans="1:14" ht="12.75">
      <c r="A46" s="15" t="s">
        <v>281</v>
      </c>
      <c r="I46" s="2"/>
      <c r="L46" s="13"/>
      <c r="N46" s="14" t="s">
        <v>0</v>
      </c>
    </row>
    <row r="47" spans="1:14" ht="12.75">
      <c r="A47" s="57"/>
      <c r="B47" s="90"/>
      <c r="C47" s="90"/>
      <c r="D47" s="90"/>
      <c r="E47" s="90"/>
      <c r="F47" s="90"/>
      <c r="G47" s="57"/>
      <c r="H47" s="90"/>
      <c r="I47" s="90"/>
      <c r="N47" s="14" t="s">
        <v>7</v>
      </c>
    </row>
    <row r="48" spans="1:13" ht="15">
      <c r="A48" s="5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5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5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55"/>
      <c r="B51" s="2"/>
      <c r="C51" s="2"/>
      <c r="D51" s="2"/>
      <c r="E51" s="2"/>
      <c r="F51" s="2"/>
      <c r="G51" s="2"/>
      <c r="H51" s="2"/>
      <c r="I51" s="2"/>
      <c r="J51" s="2"/>
      <c r="K51" s="2"/>
      <c r="L51" s="56"/>
      <c r="M51" s="14"/>
    </row>
    <row r="52" spans="1:13" ht="12.75">
      <c r="A52" s="86"/>
      <c r="B52" s="2"/>
      <c r="C52" s="2"/>
      <c r="D52" s="56"/>
      <c r="E52" s="2"/>
      <c r="F52" s="2"/>
      <c r="G52" s="2"/>
      <c r="H52" s="2"/>
      <c r="I52" s="2"/>
      <c r="J52" s="56"/>
      <c r="K52" s="56"/>
      <c r="L52" s="56"/>
      <c r="M52" s="14"/>
    </row>
  </sheetData>
  <sheetProtection/>
  <mergeCells count="27">
    <mergeCell ref="AL32:AL35"/>
    <mergeCell ref="C3:C5"/>
    <mergeCell ref="B3:B5"/>
    <mergeCell ref="B27:B29"/>
    <mergeCell ref="C27:C29"/>
    <mergeCell ref="K3:K5"/>
    <mergeCell ref="M27:M29"/>
    <mergeCell ref="N3:N5"/>
    <mergeCell ref="H3:H5"/>
    <mergeCell ref="I3:I5"/>
    <mergeCell ref="D27:D29"/>
    <mergeCell ref="E27:E29"/>
    <mergeCell ref="F27:F29"/>
    <mergeCell ref="K27:K29"/>
    <mergeCell ref="M3:M5"/>
    <mergeCell ref="D3:D5"/>
    <mergeCell ref="E3:E5"/>
    <mergeCell ref="F3:F5"/>
    <mergeCell ref="G3:G5"/>
    <mergeCell ref="J3:J5"/>
    <mergeCell ref="L3:L5"/>
    <mergeCell ref="N27:N29"/>
    <mergeCell ref="G27:G29"/>
    <mergeCell ref="H27:H29"/>
    <mergeCell ref="I27:I29"/>
    <mergeCell ref="J27:J29"/>
    <mergeCell ref="L27:L29"/>
  </mergeCells>
  <printOptions/>
  <pageMargins left="0.25" right="0.25" top="0.25" bottom="0.3" header="0.26" footer="0.25"/>
  <pageSetup horizontalDpi="600" verticalDpi="600" orientation="landscape" paperSize="9" scale="48" r:id="rId2"/>
  <headerFooter alignWithMargins="0">
    <oddFooter>&amp;L2011 Census Detailed Characteristics - Housing - &amp;A &amp;R&amp;P
</oddFooter>
  </headerFooter>
  <colBreaks count="1" manualBreakCount="1">
    <brk id="1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66"/>
  <sheetViews>
    <sheetView zoomScalePageLayoutView="0" workbookViewId="0" topLeftCell="AR10">
      <selection activeCell="AE21" sqref="AE21"/>
    </sheetView>
  </sheetViews>
  <sheetFormatPr defaultColWidth="9.140625" defaultRowHeight="12.75"/>
  <cols>
    <col min="1" max="1" width="39.8515625" style="0" customWidth="1"/>
    <col min="2" max="2" width="22.421875" style="0" customWidth="1"/>
    <col min="3" max="3" width="50.140625" style="0" customWidth="1"/>
    <col min="4" max="4" width="26.57421875" style="0" customWidth="1"/>
    <col min="5" max="5" width="21.140625" style="0" customWidth="1"/>
    <col min="6" max="6" width="22.57421875" style="0" customWidth="1"/>
    <col min="7" max="7" width="18.28125" style="0" customWidth="1"/>
    <col min="8" max="8" width="0.9921875" style="0" customWidth="1"/>
    <col min="9" max="9" width="41.8515625" style="0" customWidth="1"/>
    <col min="10" max="10" width="16.8515625" style="0" customWidth="1"/>
    <col min="11" max="11" width="18.421875" style="0" customWidth="1"/>
    <col min="12" max="12" width="15.00390625" style="0" customWidth="1"/>
    <col min="25" max="25" width="0.9921875" style="0" customWidth="1"/>
    <col min="26" max="26" width="34.00390625" style="0" customWidth="1"/>
    <col min="27" max="27" width="25.8515625" style="0" customWidth="1"/>
    <col min="28" max="28" width="23.7109375" style="0" customWidth="1"/>
    <col min="29" max="29" width="27.421875" style="0" customWidth="1"/>
    <col min="30" max="30" width="24.28125" style="0" customWidth="1"/>
    <col min="31" max="31" width="23.8515625" style="0" customWidth="1"/>
    <col min="32" max="32" width="24.00390625" style="0" customWidth="1"/>
    <col min="33" max="33" width="18.00390625" style="0" customWidth="1"/>
    <col min="34" max="34" width="1.1484375" style="0" customWidth="1"/>
    <col min="35" max="35" width="74.00390625" style="0" customWidth="1"/>
    <col min="36" max="36" width="12.00390625" style="0" customWidth="1"/>
    <col min="37" max="37" width="12.28125" style="0" customWidth="1"/>
    <col min="38" max="38" width="13.28125" style="0" customWidth="1"/>
    <col min="39" max="39" width="13.00390625" style="0" customWidth="1"/>
    <col min="40" max="40" width="13.8515625" style="0" customWidth="1"/>
    <col min="41" max="41" width="12.00390625" style="0" customWidth="1"/>
    <col min="42" max="42" width="13.140625" style="0" customWidth="1"/>
    <col min="43" max="44" width="13.8515625" style="0" customWidth="1"/>
    <col min="45" max="45" width="13.7109375" style="0" customWidth="1"/>
    <col min="46" max="46" width="0.9921875" style="0" customWidth="1"/>
    <col min="47" max="47" width="73.7109375" style="0" customWidth="1"/>
    <col min="48" max="48" width="16.8515625" style="0" customWidth="1"/>
    <col min="49" max="49" width="15.28125" style="0" customWidth="1"/>
    <col min="50" max="50" width="17.00390625" style="0" customWidth="1"/>
    <col min="51" max="51" width="16.28125" style="0" customWidth="1"/>
    <col min="52" max="52" width="15.28125" style="0" customWidth="1"/>
    <col min="53" max="53" width="16.140625" style="0" customWidth="1"/>
    <col min="54" max="54" width="16.28125" style="0" customWidth="1"/>
    <col min="55" max="55" width="16.00390625" style="0" customWidth="1"/>
  </cols>
  <sheetData>
    <row r="1" spans="1:55" ht="15.75">
      <c r="A1" s="94" t="s">
        <v>418</v>
      </c>
      <c r="B1" s="237"/>
      <c r="C1" s="237"/>
      <c r="D1" s="237"/>
      <c r="E1" s="237"/>
      <c r="F1" s="237"/>
      <c r="G1" s="237"/>
      <c r="I1" s="94" t="s">
        <v>461</v>
      </c>
      <c r="J1" s="237"/>
      <c r="K1" s="237"/>
      <c r="L1" s="237"/>
      <c r="M1" s="237"/>
      <c r="Z1" s="1" t="s">
        <v>419</v>
      </c>
      <c r="AI1" s="94" t="s">
        <v>543</v>
      </c>
      <c r="AJ1" s="95"/>
      <c r="AK1" s="95"/>
      <c r="AL1" s="95"/>
      <c r="AM1" s="95"/>
      <c r="AN1" s="95"/>
      <c r="AO1" s="95"/>
      <c r="AP1" s="95"/>
      <c r="AQ1" s="95"/>
      <c r="AU1" s="94" t="s">
        <v>548</v>
      </c>
      <c r="AV1" s="95"/>
      <c r="AW1" s="95"/>
      <c r="AX1" s="95"/>
      <c r="AY1" s="95"/>
      <c r="AZ1" s="95"/>
      <c r="BA1" s="95"/>
      <c r="BB1" s="95"/>
      <c r="BC1" s="95"/>
    </row>
    <row r="2" spans="1:55" ht="15">
      <c r="A2" s="108" t="s">
        <v>420</v>
      </c>
      <c r="B2" s="302" t="s">
        <v>189</v>
      </c>
      <c r="C2" s="344"/>
      <c r="D2" s="344"/>
      <c r="E2" s="344"/>
      <c r="F2" s="344"/>
      <c r="G2" s="108"/>
      <c r="I2" s="124" t="s">
        <v>6</v>
      </c>
      <c r="J2" s="302" t="s">
        <v>421</v>
      </c>
      <c r="K2" s="341"/>
      <c r="L2" s="130"/>
      <c r="M2" s="237"/>
      <c r="Z2" s="360" t="s">
        <v>422</v>
      </c>
      <c r="AA2" s="304" t="s">
        <v>423</v>
      </c>
      <c r="AB2" s="303"/>
      <c r="AC2" s="303"/>
      <c r="AD2" s="303"/>
      <c r="AE2" s="303"/>
      <c r="AF2" s="303"/>
      <c r="AG2" s="108"/>
      <c r="AI2" s="306" t="s">
        <v>528</v>
      </c>
      <c r="AJ2" s="302" t="s">
        <v>6</v>
      </c>
      <c r="AK2" s="303"/>
      <c r="AL2" s="303"/>
      <c r="AM2" s="303"/>
      <c r="AN2" s="303"/>
      <c r="AO2" s="303"/>
      <c r="AP2" s="303"/>
      <c r="AQ2" s="303"/>
      <c r="AR2" s="303"/>
      <c r="AS2" s="230"/>
      <c r="AT2" s="229"/>
      <c r="AU2" s="306" t="s">
        <v>528</v>
      </c>
      <c r="AV2" s="354" t="s">
        <v>6</v>
      </c>
      <c r="AW2" s="354"/>
      <c r="AX2" s="354"/>
      <c r="AY2" s="354"/>
      <c r="AZ2" s="354"/>
      <c r="BA2" s="354"/>
      <c r="BB2" s="302"/>
      <c r="BC2" s="40"/>
    </row>
    <row r="3" spans="1:55" ht="15" customHeight="1">
      <c r="A3" s="238"/>
      <c r="B3" s="43" t="s">
        <v>177</v>
      </c>
      <c r="C3" s="43" t="s">
        <v>424</v>
      </c>
      <c r="D3" s="43" t="s">
        <v>425</v>
      </c>
      <c r="E3" s="43" t="s">
        <v>426</v>
      </c>
      <c r="F3" s="43" t="s">
        <v>427</v>
      </c>
      <c r="G3" s="11" t="s">
        <v>1</v>
      </c>
      <c r="I3" s="239"/>
      <c r="J3" s="43" t="s">
        <v>428</v>
      </c>
      <c r="K3" s="106" t="s">
        <v>429</v>
      </c>
      <c r="L3" s="240" t="s">
        <v>1</v>
      </c>
      <c r="M3" s="237"/>
      <c r="Z3" s="361"/>
      <c r="AA3" s="315" t="s">
        <v>430</v>
      </c>
      <c r="AB3" s="315" t="s">
        <v>431</v>
      </c>
      <c r="AC3" s="315" t="s">
        <v>432</v>
      </c>
      <c r="AD3" s="315" t="s">
        <v>433</v>
      </c>
      <c r="AE3" s="315" t="s">
        <v>434</v>
      </c>
      <c r="AF3" s="309" t="s">
        <v>435</v>
      </c>
      <c r="AG3" s="314" t="s">
        <v>109</v>
      </c>
      <c r="AI3" s="366"/>
      <c r="AJ3" s="43" t="s">
        <v>494</v>
      </c>
      <c r="AK3" s="43" t="s">
        <v>495</v>
      </c>
      <c r="AL3" s="43" t="s">
        <v>536</v>
      </c>
      <c r="AM3" s="43" t="s">
        <v>537</v>
      </c>
      <c r="AN3" s="43" t="s">
        <v>538</v>
      </c>
      <c r="AO3" s="43" t="s">
        <v>539</v>
      </c>
      <c r="AP3" s="43" t="s">
        <v>540</v>
      </c>
      <c r="AQ3" s="43" t="s">
        <v>541</v>
      </c>
      <c r="AR3" s="44" t="s">
        <v>542</v>
      </c>
      <c r="AS3" s="11" t="s">
        <v>1</v>
      </c>
      <c r="AT3" s="22"/>
      <c r="AU3" s="366"/>
      <c r="AV3" s="43" t="s">
        <v>8</v>
      </c>
      <c r="AW3" s="271" t="s">
        <v>2</v>
      </c>
      <c r="AX3" s="272" t="s">
        <v>3</v>
      </c>
      <c r="AY3" s="273" t="s">
        <v>9</v>
      </c>
      <c r="AZ3" s="43" t="s">
        <v>4</v>
      </c>
      <c r="BA3" s="43" t="s">
        <v>5</v>
      </c>
      <c r="BB3" s="44" t="s">
        <v>10</v>
      </c>
      <c r="BC3" s="11" t="s">
        <v>1</v>
      </c>
    </row>
    <row r="4" spans="1:55" ht="15">
      <c r="A4" s="24" t="s">
        <v>436</v>
      </c>
      <c r="B4" s="25">
        <v>42098</v>
      </c>
      <c r="C4" s="25">
        <v>19565</v>
      </c>
      <c r="D4" s="25">
        <v>15061</v>
      </c>
      <c r="E4" s="25">
        <v>5002</v>
      </c>
      <c r="F4" s="25">
        <v>17102</v>
      </c>
      <c r="G4" s="69">
        <v>98828</v>
      </c>
      <c r="I4" s="23" t="s">
        <v>437</v>
      </c>
      <c r="J4" s="3">
        <v>559</v>
      </c>
      <c r="K4" s="3">
        <v>440</v>
      </c>
      <c r="L4" s="64">
        <v>999</v>
      </c>
      <c r="M4" s="237"/>
      <c r="Z4" s="81"/>
      <c r="AA4" s="359"/>
      <c r="AB4" s="359"/>
      <c r="AC4" s="359"/>
      <c r="AD4" s="359"/>
      <c r="AE4" s="359"/>
      <c r="AF4" s="362"/>
      <c r="AG4" s="294"/>
      <c r="AI4" s="263" t="s">
        <v>529</v>
      </c>
      <c r="AJ4" s="3">
        <v>4603</v>
      </c>
      <c r="AK4" s="3">
        <v>5494</v>
      </c>
      <c r="AL4" s="3">
        <v>63091</v>
      </c>
      <c r="AM4" s="3">
        <v>38043</v>
      </c>
      <c r="AN4" s="3">
        <v>14702</v>
      </c>
      <c r="AO4" s="3">
        <v>6752</v>
      </c>
      <c r="AP4" s="3">
        <v>3382</v>
      </c>
      <c r="AQ4" s="3">
        <v>1720</v>
      </c>
      <c r="AR4" s="4">
        <v>980</v>
      </c>
      <c r="AS4" s="68">
        <f aca="true" t="shared" si="0" ref="AS4:AS9">SUM(AJ4:AR4)</f>
        <v>138767</v>
      </c>
      <c r="AT4" s="155"/>
      <c r="AU4" s="263" t="s">
        <v>529</v>
      </c>
      <c r="AV4" s="3">
        <v>5033</v>
      </c>
      <c r="AW4" s="3">
        <v>28854</v>
      </c>
      <c r="AX4" s="3">
        <v>19040</v>
      </c>
      <c r="AY4" s="3">
        <v>6888</v>
      </c>
      <c r="AZ4" s="3">
        <v>1796</v>
      </c>
      <c r="BA4" s="3">
        <v>942</v>
      </c>
      <c r="BB4" s="3">
        <v>332</v>
      </c>
      <c r="BC4" s="75">
        <f>SUM(AV4:BB4)</f>
        <v>62885</v>
      </c>
    </row>
    <row r="5" spans="1:55" ht="15">
      <c r="A5" s="24" t="s">
        <v>438</v>
      </c>
      <c r="B5" s="25">
        <v>8</v>
      </c>
      <c r="C5" s="25">
        <v>19152</v>
      </c>
      <c r="D5" s="25">
        <v>3123</v>
      </c>
      <c r="E5" s="25">
        <v>9233</v>
      </c>
      <c r="F5" s="25">
        <v>149</v>
      </c>
      <c r="G5" s="69">
        <v>31665</v>
      </c>
      <c r="I5" s="23" t="s">
        <v>439</v>
      </c>
      <c r="J5" s="3">
        <v>120</v>
      </c>
      <c r="K5" s="3">
        <v>81</v>
      </c>
      <c r="L5" s="64">
        <v>201</v>
      </c>
      <c r="M5" s="237"/>
      <c r="Z5" s="23" t="s">
        <v>440</v>
      </c>
      <c r="AA5" s="3">
        <v>831</v>
      </c>
      <c r="AB5" s="3">
        <v>1056</v>
      </c>
      <c r="AC5" s="3">
        <v>934</v>
      </c>
      <c r="AD5" s="3">
        <v>106</v>
      </c>
      <c r="AE5" s="3">
        <v>10</v>
      </c>
      <c r="AF5" s="3">
        <v>6</v>
      </c>
      <c r="AG5" s="163">
        <f aca="true" t="shared" si="1" ref="AG5:AG10">AA5+AC5+AD5+AE5+AF5</f>
        <v>1887</v>
      </c>
      <c r="AI5" s="263" t="s">
        <v>530</v>
      </c>
      <c r="AJ5" s="3">
        <v>4</v>
      </c>
      <c r="AK5" s="3">
        <v>32</v>
      </c>
      <c r="AL5" s="3">
        <v>6863</v>
      </c>
      <c r="AM5" s="3">
        <v>28498</v>
      </c>
      <c r="AN5" s="3">
        <v>19328</v>
      </c>
      <c r="AO5" s="3">
        <v>12406</v>
      </c>
      <c r="AP5" s="3">
        <v>9089</v>
      </c>
      <c r="AQ5" s="3">
        <v>5258</v>
      </c>
      <c r="AR5" s="4">
        <v>1950</v>
      </c>
      <c r="AS5" s="68">
        <f t="shared" si="0"/>
        <v>83428</v>
      </c>
      <c r="AT5" s="155"/>
      <c r="AU5" s="263" t="s">
        <v>530</v>
      </c>
      <c r="AV5" s="3">
        <v>181</v>
      </c>
      <c r="AW5" s="3">
        <v>8203</v>
      </c>
      <c r="AX5" s="3">
        <v>17424</v>
      </c>
      <c r="AY5" s="3">
        <v>9564</v>
      </c>
      <c r="AZ5" s="3">
        <v>3317</v>
      </c>
      <c r="BA5" s="3">
        <v>1943</v>
      </c>
      <c r="BB5" s="3">
        <v>492</v>
      </c>
      <c r="BC5" s="65">
        <f aca="true" t="shared" si="2" ref="BC5:BC10">SUM(AV5:BB5)</f>
        <v>41124</v>
      </c>
    </row>
    <row r="6" spans="1:55" ht="15">
      <c r="A6" s="23" t="s">
        <v>432</v>
      </c>
      <c r="B6" s="3">
        <v>4</v>
      </c>
      <c r="C6" s="3">
        <v>11152</v>
      </c>
      <c r="D6" s="3">
        <v>1950</v>
      </c>
      <c r="E6" s="3">
        <v>3290</v>
      </c>
      <c r="F6" s="3">
        <v>78</v>
      </c>
      <c r="G6" s="68">
        <v>16474</v>
      </c>
      <c r="I6" s="23" t="s">
        <v>441</v>
      </c>
      <c r="J6" s="3">
        <v>105</v>
      </c>
      <c r="K6" s="3">
        <v>89</v>
      </c>
      <c r="L6" s="64">
        <v>194</v>
      </c>
      <c r="M6" s="237"/>
      <c r="Z6" s="23" t="s">
        <v>442</v>
      </c>
      <c r="AA6" s="3">
        <v>14238</v>
      </c>
      <c r="AB6" s="3">
        <v>6454</v>
      </c>
      <c r="AC6" s="3">
        <v>5111</v>
      </c>
      <c r="AD6" s="3">
        <v>918</v>
      </c>
      <c r="AE6" s="3">
        <v>388</v>
      </c>
      <c r="AF6" s="3">
        <v>37</v>
      </c>
      <c r="AG6" s="163">
        <f t="shared" si="1"/>
        <v>20692</v>
      </c>
      <c r="AI6" s="263" t="s">
        <v>531</v>
      </c>
      <c r="AJ6" s="3">
        <v>7</v>
      </c>
      <c r="AK6" s="3">
        <v>1</v>
      </c>
      <c r="AL6" s="3">
        <v>167</v>
      </c>
      <c r="AM6" s="3">
        <v>493</v>
      </c>
      <c r="AN6" s="3">
        <v>420</v>
      </c>
      <c r="AO6" s="3">
        <v>223</v>
      </c>
      <c r="AP6" s="3">
        <v>115</v>
      </c>
      <c r="AQ6" s="3">
        <v>63</v>
      </c>
      <c r="AR6" s="4">
        <v>11</v>
      </c>
      <c r="AS6" s="68">
        <f t="shared" si="0"/>
        <v>1500</v>
      </c>
      <c r="AT6" s="155"/>
      <c r="AU6" s="263" t="s">
        <v>531</v>
      </c>
      <c r="AV6" s="3">
        <v>3</v>
      </c>
      <c r="AW6" s="3">
        <v>129</v>
      </c>
      <c r="AX6" s="3">
        <v>370</v>
      </c>
      <c r="AY6" s="3">
        <v>181</v>
      </c>
      <c r="AZ6" s="3">
        <v>47</v>
      </c>
      <c r="BA6" s="3">
        <v>12</v>
      </c>
      <c r="BB6" s="3">
        <v>2</v>
      </c>
      <c r="BC6" s="65">
        <f t="shared" si="2"/>
        <v>744</v>
      </c>
    </row>
    <row r="7" spans="1:55" ht="15">
      <c r="A7" s="23" t="s">
        <v>433</v>
      </c>
      <c r="B7" s="3">
        <v>1</v>
      </c>
      <c r="C7" s="3">
        <v>3813</v>
      </c>
      <c r="D7" s="3">
        <v>557</v>
      </c>
      <c r="E7" s="3">
        <v>2241</v>
      </c>
      <c r="F7" s="3">
        <v>30</v>
      </c>
      <c r="G7" s="68">
        <v>6642</v>
      </c>
      <c r="I7" s="23" t="s">
        <v>443</v>
      </c>
      <c r="J7" s="3">
        <v>147</v>
      </c>
      <c r="K7" s="3">
        <v>147</v>
      </c>
      <c r="L7" s="64">
        <v>294</v>
      </c>
      <c r="M7" s="237"/>
      <c r="Z7" s="23" t="s">
        <v>444</v>
      </c>
      <c r="AA7" s="3">
        <v>8913</v>
      </c>
      <c r="AB7" s="3">
        <v>19195</v>
      </c>
      <c r="AC7" s="3">
        <v>9727</v>
      </c>
      <c r="AD7" s="3">
        <v>4785</v>
      </c>
      <c r="AE7" s="3">
        <v>3706</v>
      </c>
      <c r="AF7" s="3">
        <v>977</v>
      </c>
      <c r="AG7" s="163">
        <f t="shared" si="1"/>
        <v>28108</v>
      </c>
      <c r="AI7" s="263" t="s">
        <v>532</v>
      </c>
      <c r="AJ7" s="3">
        <v>1</v>
      </c>
      <c r="AK7" s="3">
        <v>4</v>
      </c>
      <c r="AL7" s="3">
        <v>379</v>
      </c>
      <c r="AM7" s="3">
        <v>1599</v>
      </c>
      <c r="AN7" s="3">
        <v>1911</v>
      </c>
      <c r="AO7" s="3">
        <v>1261</v>
      </c>
      <c r="AP7" s="3">
        <v>730</v>
      </c>
      <c r="AQ7" s="3">
        <v>320</v>
      </c>
      <c r="AR7" s="4">
        <v>106</v>
      </c>
      <c r="AS7" s="68">
        <f t="shared" si="0"/>
        <v>6311</v>
      </c>
      <c r="AT7" s="155"/>
      <c r="AU7" s="263" t="s">
        <v>532</v>
      </c>
      <c r="AV7" s="3">
        <v>37</v>
      </c>
      <c r="AW7" s="3">
        <v>686</v>
      </c>
      <c r="AX7" s="3">
        <v>2139</v>
      </c>
      <c r="AY7" s="3">
        <v>1410</v>
      </c>
      <c r="AZ7" s="3">
        <v>431</v>
      </c>
      <c r="BA7" s="3">
        <v>162</v>
      </c>
      <c r="BB7" s="3">
        <v>25</v>
      </c>
      <c r="BC7" s="65">
        <f t="shared" si="2"/>
        <v>4890</v>
      </c>
    </row>
    <row r="8" spans="1:55" ht="15">
      <c r="A8" s="23" t="s">
        <v>434</v>
      </c>
      <c r="B8" s="3">
        <v>3</v>
      </c>
      <c r="C8" s="3">
        <v>3142</v>
      </c>
      <c r="D8" s="3">
        <v>469</v>
      </c>
      <c r="E8" s="3">
        <v>2602</v>
      </c>
      <c r="F8" s="3">
        <v>41</v>
      </c>
      <c r="G8" s="68">
        <v>6257</v>
      </c>
      <c r="I8" s="23" t="s">
        <v>445</v>
      </c>
      <c r="J8" s="3">
        <v>284</v>
      </c>
      <c r="K8" s="3">
        <v>291</v>
      </c>
      <c r="L8" s="64">
        <v>575</v>
      </c>
      <c r="M8" s="237"/>
      <c r="Z8" s="23" t="s">
        <v>446</v>
      </c>
      <c r="AA8" s="3">
        <v>9418</v>
      </c>
      <c r="AB8" s="3">
        <v>4569</v>
      </c>
      <c r="AC8" s="3">
        <v>516</v>
      </c>
      <c r="AD8" s="3">
        <v>764</v>
      </c>
      <c r="AE8" s="3">
        <v>2053</v>
      </c>
      <c r="AF8" s="3">
        <v>1236</v>
      </c>
      <c r="AG8" s="163">
        <f t="shared" si="1"/>
        <v>13987</v>
      </c>
      <c r="AI8" s="263" t="s">
        <v>533</v>
      </c>
      <c r="AJ8" s="3">
        <v>4</v>
      </c>
      <c r="AK8" s="3">
        <v>4</v>
      </c>
      <c r="AL8" s="3">
        <v>366</v>
      </c>
      <c r="AM8" s="3">
        <v>2521</v>
      </c>
      <c r="AN8" s="3">
        <v>3974</v>
      </c>
      <c r="AO8" s="3">
        <v>4042</v>
      </c>
      <c r="AP8" s="3">
        <v>3387</v>
      </c>
      <c r="AQ8" s="3">
        <v>1690</v>
      </c>
      <c r="AR8" s="4">
        <v>539</v>
      </c>
      <c r="AS8" s="68">
        <f t="shared" si="0"/>
        <v>16527</v>
      </c>
      <c r="AT8" s="155"/>
      <c r="AU8" s="263" t="s">
        <v>533</v>
      </c>
      <c r="AV8" s="3">
        <v>24</v>
      </c>
      <c r="AW8" s="3">
        <v>742</v>
      </c>
      <c r="AX8" s="3">
        <v>4267</v>
      </c>
      <c r="AY8" s="3">
        <v>4994</v>
      </c>
      <c r="AZ8" s="3">
        <v>2117</v>
      </c>
      <c r="BA8" s="3">
        <v>797</v>
      </c>
      <c r="BB8" s="3">
        <v>180</v>
      </c>
      <c r="BC8" s="65">
        <f t="shared" si="2"/>
        <v>13121</v>
      </c>
    </row>
    <row r="9" spans="1:55" ht="15">
      <c r="A9" s="23" t="s">
        <v>435</v>
      </c>
      <c r="B9" s="3">
        <v>0</v>
      </c>
      <c r="C9" s="3">
        <v>1045</v>
      </c>
      <c r="D9" s="3">
        <v>147</v>
      </c>
      <c r="E9" s="3">
        <v>1100</v>
      </c>
      <c r="F9" s="3">
        <v>0</v>
      </c>
      <c r="G9" s="68">
        <v>2292</v>
      </c>
      <c r="I9" s="23" t="s">
        <v>447</v>
      </c>
      <c r="J9" s="3">
        <v>659</v>
      </c>
      <c r="K9" s="3">
        <v>648</v>
      </c>
      <c r="L9" s="64">
        <v>1307</v>
      </c>
      <c r="M9" s="237"/>
      <c r="Z9" s="23" t="s">
        <v>448</v>
      </c>
      <c r="AA9" s="3">
        <v>7881</v>
      </c>
      <c r="AB9" s="3">
        <v>318</v>
      </c>
      <c r="AC9" s="3">
        <v>56</v>
      </c>
      <c r="AD9" s="3">
        <v>60</v>
      </c>
      <c r="AE9" s="3">
        <v>99</v>
      </c>
      <c r="AF9" s="3">
        <v>103</v>
      </c>
      <c r="AG9" s="163">
        <f t="shared" si="1"/>
        <v>8199</v>
      </c>
      <c r="AI9" s="263" t="s">
        <v>534</v>
      </c>
      <c r="AJ9" s="3">
        <v>2</v>
      </c>
      <c r="AK9" s="3">
        <v>6</v>
      </c>
      <c r="AL9" s="3">
        <v>50</v>
      </c>
      <c r="AM9" s="3">
        <v>107</v>
      </c>
      <c r="AN9" s="3">
        <v>307</v>
      </c>
      <c r="AO9" s="3">
        <v>755</v>
      </c>
      <c r="AP9" s="3">
        <v>1665</v>
      </c>
      <c r="AQ9" s="3">
        <v>2820</v>
      </c>
      <c r="AR9" s="4">
        <v>3744</v>
      </c>
      <c r="AS9" s="68">
        <f t="shared" si="0"/>
        <v>9456</v>
      </c>
      <c r="AT9" s="155"/>
      <c r="AU9" s="263" t="s">
        <v>534</v>
      </c>
      <c r="AV9" s="3">
        <v>15</v>
      </c>
      <c r="AW9" s="3">
        <v>43</v>
      </c>
      <c r="AX9" s="3">
        <v>299</v>
      </c>
      <c r="AY9" s="3">
        <v>1269</v>
      </c>
      <c r="AZ9" s="3">
        <v>1842</v>
      </c>
      <c r="BA9" s="3">
        <v>2604</v>
      </c>
      <c r="BB9" s="3">
        <v>1657</v>
      </c>
      <c r="BC9" s="65">
        <f t="shared" si="2"/>
        <v>7729</v>
      </c>
    </row>
    <row r="10" spans="1:55" ht="15">
      <c r="A10" s="63" t="s">
        <v>109</v>
      </c>
      <c r="B10" s="64">
        <v>42106</v>
      </c>
      <c r="C10" s="64">
        <v>38717</v>
      </c>
      <c r="D10" s="64">
        <v>18184</v>
      </c>
      <c r="E10" s="64">
        <v>14235</v>
      </c>
      <c r="F10" s="64">
        <v>17251</v>
      </c>
      <c r="G10" s="68">
        <v>130493</v>
      </c>
      <c r="I10" s="23" t="s">
        <v>449</v>
      </c>
      <c r="J10" s="3">
        <v>245</v>
      </c>
      <c r="K10" s="3">
        <v>260</v>
      </c>
      <c r="L10" s="64">
        <v>505</v>
      </c>
      <c r="M10" s="237"/>
      <c r="Z10" s="63" t="s">
        <v>127</v>
      </c>
      <c r="AA10" s="241">
        <f aca="true" t="shared" si="3" ref="AA10:AF10">AA5+AA8+AA9+AA6+AA7</f>
        <v>41281</v>
      </c>
      <c r="AB10" s="241">
        <f t="shared" si="3"/>
        <v>31592</v>
      </c>
      <c r="AC10" s="241">
        <f t="shared" si="3"/>
        <v>16344</v>
      </c>
      <c r="AD10" s="241">
        <f t="shared" si="3"/>
        <v>6633</v>
      </c>
      <c r="AE10" s="241">
        <f t="shared" si="3"/>
        <v>6256</v>
      </c>
      <c r="AF10" s="241">
        <f t="shared" si="3"/>
        <v>2359</v>
      </c>
      <c r="AG10" s="163">
        <f t="shared" si="1"/>
        <v>72873</v>
      </c>
      <c r="AI10" s="265" t="s">
        <v>1</v>
      </c>
      <c r="AJ10" s="179">
        <f>SUM(AJ4:AJ9)</f>
        <v>4621</v>
      </c>
      <c r="AK10" s="179">
        <f aca="true" t="shared" si="4" ref="AK10:AS10">SUM(AK4:AK9)</f>
        <v>5541</v>
      </c>
      <c r="AL10" s="179">
        <f t="shared" si="4"/>
        <v>70916</v>
      </c>
      <c r="AM10" s="179">
        <f t="shared" si="4"/>
        <v>71261</v>
      </c>
      <c r="AN10" s="179">
        <f t="shared" si="4"/>
        <v>40642</v>
      </c>
      <c r="AO10" s="179">
        <f t="shared" si="4"/>
        <v>25439</v>
      </c>
      <c r="AP10" s="179">
        <f t="shared" si="4"/>
        <v>18368</v>
      </c>
      <c r="AQ10" s="179">
        <f t="shared" si="4"/>
        <v>11871</v>
      </c>
      <c r="AR10" s="179">
        <f t="shared" si="4"/>
        <v>7330</v>
      </c>
      <c r="AS10" s="179">
        <f t="shared" si="4"/>
        <v>255989</v>
      </c>
      <c r="AT10" s="248"/>
      <c r="AU10" s="265" t="s">
        <v>1</v>
      </c>
      <c r="AV10" s="179">
        <f>SUM(AV4:AV9)</f>
        <v>5293</v>
      </c>
      <c r="AW10" s="179">
        <f aca="true" t="shared" si="5" ref="AW10:BB10">SUM(AW4:AW9)</f>
        <v>38657</v>
      </c>
      <c r="AX10" s="179">
        <f t="shared" si="5"/>
        <v>43539</v>
      </c>
      <c r="AY10" s="179">
        <f t="shared" si="5"/>
        <v>24306</v>
      </c>
      <c r="AZ10" s="179">
        <f t="shared" si="5"/>
        <v>9550</v>
      </c>
      <c r="BA10" s="179">
        <f t="shared" si="5"/>
        <v>6460</v>
      </c>
      <c r="BB10" s="179">
        <f t="shared" si="5"/>
        <v>2688</v>
      </c>
      <c r="BC10" s="65">
        <f t="shared" si="2"/>
        <v>130493</v>
      </c>
    </row>
    <row r="11" spans="1:55" ht="15">
      <c r="A11" s="98" t="s">
        <v>450</v>
      </c>
      <c r="B11" s="8"/>
      <c r="C11" s="8"/>
      <c r="D11" s="8"/>
      <c r="E11" s="237"/>
      <c r="F11" s="237"/>
      <c r="G11" s="99" t="s">
        <v>0</v>
      </c>
      <c r="I11" s="23" t="s">
        <v>451</v>
      </c>
      <c r="J11" s="3">
        <v>86</v>
      </c>
      <c r="K11" s="3">
        <v>75</v>
      </c>
      <c r="L11" s="64">
        <v>161</v>
      </c>
      <c r="M11" s="237"/>
      <c r="Z11" s="15" t="s">
        <v>452</v>
      </c>
      <c r="AA11" s="8"/>
      <c r="AB11" s="8"/>
      <c r="AC11" s="8"/>
      <c r="AD11" s="13"/>
      <c r="AE11" s="13"/>
      <c r="AF11" s="13"/>
      <c r="AG11" s="14" t="s">
        <v>0</v>
      </c>
      <c r="AI11" s="98" t="s">
        <v>535</v>
      </c>
      <c r="AM11" s="8"/>
      <c r="AN11" s="95"/>
      <c r="AO11" s="95"/>
      <c r="AP11" s="95"/>
      <c r="AQ11" s="95"/>
      <c r="AS11" s="99" t="s">
        <v>0</v>
      </c>
      <c r="AT11" s="8"/>
      <c r="AU11" s="98" t="s">
        <v>546</v>
      </c>
      <c r="AV11" s="8"/>
      <c r="AW11" s="8"/>
      <c r="AX11" s="8"/>
      <c r="AY11" s="95"/>
      <c r="AZ11" s="95"/>
      <c r="BA11" s="95"/>
      <c r="BB11" s="95"/>
      <c r="BC11" s="99" t="s">
        <v>0</v>
      </c>
    </row>
    <row r="12" spans="1:55" ht="15">
      <c r="A12" s="7"/>
      <c r="B12" s="8"/>
      <c r="C12" s="237"/>
      <c r="D12" s="237"/>
      <c r="E12" s="237"/>
      <c r="F12" s="237"/>
      <c r="G12" s="99" t="s">
        <v>7</v>
      </c>
      <c r="I12" s="158" t="s">
        <v>1</v>
      </c>
      <c r="J12" s="64">
        <v>2205</v>
      </c>
      <c r="K12" s="64">
        <v>2031</v>
      </c>
      <c r="L12" s="64">
        <v>4236</v>
      </c>
      <c r="M12" s="237"/>
      <c r="Z12" s="7"/>
      <c r="AA12" s="8"/>
      <c r="AB12" s="8"/>
      <c r="AC12" s="8"/>
      <c r="AD12" s="13"/>
      <c r="AE12" s="13"/>
      <c r="AF12" s="13"/>
      <c r="AG12" s="14" t="s">
        <v>7</v>
      </c>
      <c r="AI12" s="7"/>
      <c r="AM12" s="8"/>
      <c r="AN12" s="95"/>
      <c r="AO12" s="95"/>
      <c r="AP12" s="95"/>
      <c r="AQ12" s="95"/>
      <c r="AS12" s="99" t="s">
        <v>7</v>
      </c>
      <c r="AT12" s="8"/>
      <c r="AU12" s="7"/>
      <c r="AV12" s="8"/>
      <c r="AW12" s="8"/>
      <c r="AX12" s="8"/>
      <c r="AY12" s="95"/>
      <c r="AZ12" s="95"/>
      <c r="BA12" s="95"/>
      <c r="BB12" s="95"/>
      <c r="BC12" s="99" t="s">
        <v>7</v>
      </c>
    </row>
    <row r="13" spans="1:55" ht="15.75">
      <c r="A13" s="94" t="s">
        <v>453</v>
      </c>
      <c r="B13" s="237"/>
      <c r="C13" s="237"/>
      <c r="D13" s="237"/>
      <c r="E13" s="237"/>
      <c r="F13" s="237"/>
      <c r="G13" s="237"/>
      <c r="I13" s="363" t="s">
        <v>454</v>
      </c>
      <c r="K13" s="242"/>
      <c r="L13" s="99" t="s">
        <v>0</v>
      </c>
      <c r="Z13" s="1" t="s">
        <v>455</v>
      </c>
      <c r="AI13" s="94" t="s">
        <v>544</v>
      </c>
      <c r="AJ13" s="95"/>
      <c r="AK13" s="95"/>
      <c r="AL13" s="95"/>
      <c r="AM13" s="95"/>
      <c r="AN13" s="95"/>
      <c r="AO13" s="95"/>
      <c r="AP13" s="95"/>
      <c r="AQ13" s="95"/>
      <c r="AT13" s="2"/>
      <c r="AU13" s="94" t="s">
        <v>547</v>
      </c>
      <c r="AV13" s="95"/>
      <c r="AW13" s="95"/>
      <c r="AX13" s="95"/>
      <c r="AY13" s="95"/>
      <c r="AZ13" s="95"/>
      <c r="BA13" s="95"/>
      <c r="BB13" s="95"/>
      <c r="BC13" s="95"/>
    </row>
    <row r="14" spans="1:55" ht="15">
      <c r="A14" s="108" t="s">
        <v>420</v>
      </c>
      <c r="B14" s="302" t="s">
        <v>189</v>
      </c>
      <c r="C14" s="344"/>
      <c r="D14" s="344"/>
      <c r="E14" s="344"/>
      <c r="F14" s="344"/>
      <c r="G14" s="108"/>
      <c r="I14" s="364"/>
      <c r="J14" s="243"/>
      <c r="K14" s="243"/>
      <c r="L14" s="244" t="s">
        <v>7</v>
      </c>
      <c r="Z14" s="108" t="s">
        <v>422</v>
      </c>
      <c r="AA14" s="304" t="s">
        <v>423</v>
      </c>
      <c r="AB14" s="303"/>
      <c r="AC14" s="303"/>
      <c r="AD14" s="303"/>
      <c r="AE14" s="303"/>
      <c r="AF14" s="303"/>
      <c r="AG14" s="108"/>
      <c r="AI14" s="85" t="s">
        <v>528</v>
      </c>
      <c r="AJ14" s="304" t="s">
        <v>6</v>
      </c>
      <c r="AK14" s="303"/>
      <c r="AL14" s="303"/>
      <c r="AM14" s="303"/>
      <c r="AN14" s="303"/>
      <c r="AO14" s="303"/>
      <c r="AP14" s="303"/>
      <c r="AQ14" s="303"/>
      <c r="AR14" s="303"/>
      <c r="AS14" s="230"/>
      <c r="AU14" s="85" t="s">
        <v>528</v>
      </c>
      <c r="AV14" s="341" t="s">
        <v>6</v>
      </c>
      <c r="AW14" s="354"/>
      <c r="AX14" s="354"/>
      <c r="AY14" s="354"/>
      <c r="AZ14" s="354"/>
      <c r="BA14" s="354"/>
      <c r="BB14" s="302"/>
      <c r="BC14" s="108"/>
    </row>
    <row r="15" spans="1:55" ht="15" customHeight="1">
      <c r="A15" s="238"/>
      <c r="B15" s="43" t="s">
        <v>177</v>
      </c>
      <c r="C15" s="43" t="s">
        <v>424</v>
      </c>
      <c r="D15" s="43" t="s">
        <v>425</v>
      </c>
      <c r="E15" s="43" t="s">
        <v>426</v>
      </c>
      <c r="F15" s="43" t="s">
        <v>427</v>
      </c>
      <c r="G15" s="11" t="s">
        <v>1</v>
      </c>
      <c r="I15" s="243"/>
      <c r="M15" s="245"/>
      <c r="Z15" s="246"/>
      <c r="AA15" s="321" t="s">
        <v>430</v>
      </c>
      <c r="AB15" s="315" t="s">
        <v>431</v>
      </c>
      <c r="AC15" s="315" t="s">
        <v>432</v>
      </c>
      <c r="AD15" s="315" t="s">
        <v>433</v>
      </c>
      <c r="AE15" s="315" t="s">
        <v>434</v>
      </c>
      <c r="AF15" s="315" t="s">
        <v>435</v>
      </c>
      <c r="AG15" s="314" t="s">
        <v>109</v>
      </c>
      <c r="AI15" s="107"/>
      <c r="AJ15" s="106" t="s">
        <v>494</v>
      </c>
      <c r="AK15" s="43" t="s">
        <v>495</v>
      </c>
      <c r="AL15" s="43" t="s">
        <v>536</v>
      </c>
      <c r="AM15" s="43" t="s">
        <v>537</v>
      </c>
      <c r="AN15" s="43" t="s">
        <v>538</v>
      </c>
      <c r="AO15" s="43" t="s">
        <v>539</v>
      </c>
      <c r="AP15" s="43" t="s">
        <v>540</v>
      </c>
      <c r="AQ15" s="43" t="s">
        <v>541</v>
      </c>
      <c r="AR15" s="44" t="s">
        <v>542</v>
      </c>
      <c r="AS15" s="11" t="s">
        <v>1</v>
      </c>
      <c r="AT15" s="22"/>
      <c r="AU15" s="107"/>
      <c r="AV15" s="106" t="s">
        <v>8</v>
      </c>
      <c r="AW15" s="271" t="s">
        <v>2</v>
      </c>
      <c r="AX15" s="272" t="s">
        <v>3</v>
      </c>
      <c r="AY15" s="273" t="s">
        <v>9</v>
      </c>
      <c r="AZ15" s="43" t="s">
        <v>4</v>
      </c>
      <c r="BA15" s="43" t="s">
        <v>5</v>
      </c>
      <c r="BB15" s="44" t="s">
        <v>10</v>
      </c>
      <c r="BC15" s="11" t="s">
        <v>1</v>
      </c>
    </row>
    <row r="16" spans="1:55" ht="15">
      <c r="A16" s="24" t="s">
        <v>436</v>
      </c>
      <c r="B16" s="27">
        <v>42.59723964868256</v>
      </c>
      <c r="C16" s="27">
        <v>19.797021087141296</v>
      </c>
      <c r="D16" s="27">
        <v>15.239608208200107</v>
      </c>
      <c r="E16" s="27">
        <v>5.06131865463229</v>
      </c>
      <c r="F16" s="27">
        <v>17.30481240134375</v>
      </c>
      <c r="G16" s="59">
        <v>100</v>
      </c>
      <c r="Z16" s="238"/>
      <c r="AA16" s="358"/>
      <c r="AB16" s="359"/>
      <c r="AC16" s="359"/>
      <c r="AD16" s="359"/>
      <c r="AE16" s="359"/>
      <c r="AF16" s="359"/>
      <c r="AG16" s="294"/>
      <c r="AI16" s="266" t="s">
        <v>529</v>
      </c>
      <c r="AJ16" s="16">
        <f>(AJ4/AJ10)*100</f>
        <v>99.6104739233932</v>
      </c>
      <c r="AK16" s="16">
        <f aca="true" t="shared" si="6" ref="AK16:AS16">(AK4/AK10)*100</f>
        <v>99.15177765746255</v>
      </c>
      <c r="AL16" s="16">
        <f t="shared" si="6"/>
        <v>88.96581871509956</v>
      </c>
      <c r="AM16" s="16">
        <f t="shared" si="6"/>
        <v>53.38544224751266</v>
      </c>
      <c r="AN16" s="16">
        <f t="shared" si="6"/>
        <v>36.17440086609911</v>
      </c>
      <c r="AO16" s="16">
        <f t="shared" si="6"/>
        <v>26.541923817760132</v>
      </c>
      <c r="AP16" s="16">
        <f t="shared" si="6"/>
        <v>18.41245644599303</v>
      </c>
      <c r="AQ16" s="16">
        <f t="shared" si="6"/>
        <v>14.489091062252548</v>
      </c>
      <c r="AR16" s="16">
        <f t="shared" si="6"/>
        <v>13.369713506139155</v>
      </c>
      <c r="AS16" s="60">
        <f t="shared" si="6"/>
        <v>54.20818863310532</v>
      </c>
      <c r="AT16" s="103"/>
      <c r="AU16" s="266" t="s">
        <v>529</v>
      </c>
      <c r="AV16" s="16">
        <f aca="true" t="shared" si="7" ref="AV16:BC16">(AV4/AV10)*100</f>
        <v>95.0878518798413</v>
      </c>
      <c r="AW16" s="16">
        <f t="shared" si="7"/>
        <v>74.64107406161885</v>
      </c>
      <c r="AX16" s="16">
        <f t="shared" si="7"/>
        <v>43.730907921633474</v>
      </c>
      <c r="AY16" s="16">
        <f t="shared" si="7"/>
        <v>28.338681806961247</v>
      </c>
      <c r="AZ16" s="16">
        <f t="shared" si="7"/>
        <v>18.80628272251309</v>
      </c>
      <c r="BA16" s="16">
        <f t="shared" si="7"/>
        <v>14.58204334365325</v>
      </c>
      <c r="BB16" s="16">
        <f t="shared" si="7"/>
        <v>12.351190476190476</v>
      </c>
      <c r="BC16" s="159">
        <f t="shared" si="7"/>
        <v>48.190324385216066</v>
      </c>
    </row>
    <row r="17" spans="1:55" ht="15">
      <c r="A17" s="24" t="s">
        <v>438</v>
      </c>
      <c r="B17" s="27">
        <v>0.025264487604610766</v>
      </c>
      <c r="C17" s="27">
        <v>60.48318332543818</v>
      </c>
      <c r="D17" s="27">
        <v>9.862624348649929</v>
      </c>
      <c r="E17" s="27">
        <v>29.158376756671405</v>
      </c>
      <c r="F17" s="27">
        <v>0.47055108163587556</v>
      </c>
      <c r="G17" s="59">
        <v>100</v>
      </c>
      <c r="I17" s="94" t="s">
        <v>467</v>
      </c>
      <c r="J17" s="237"/>
      <c r="K17" s="237"/>
      <c r="L17" s="237"/>
      <c r="Z17" s="23" t="s">
        <v>440</v>
      </c>
      <c r="AA17" s="16">
        <f aca="true" t="shared" si="8" ref="AA17:AG17">(AA5/AA10)*100</f>
        <v>2.0130326300234977</v>
      </c>
      <c r="AB17" s="16">
        <f t="shared" si="8"/>
        <v>3.3426183844011144</v>
      </c>
      <c r="AC17" s="16">
        <f t="shared" si="8"/>
        <v>5.714635340186001</v>
      </c>
      <c r="AD17" s="16">
        <f t="shared" si="8"/>
        <v>1.5980702547866728</v>
      </c>
      <c r="AE17" s="16">
        <f t="shared" si="8"/>
        <v>0.159846547314578</v>
      </c>
      <c r="AF17" s="16">
        <f t="shared" si="8"/>
        <v>0.2543450614667232</v>
      </c>
      <c r="AG17" s="60">
        <f t="shared" si="8"/>
        <v>2.5894364167798773</v>
      </c>
      <c r="AI17" s="263" t="s">
        <v>530</v>
      </c>
      <c r="AJ17" s="16">
        <f>(AJ5/AJ10)*100</f>
        <v>0.08656135035706557</v>
      </c>
      <c r="AK17" s="16">
        <f aca="true" t="shared" si="9" ref="AK17:AS17">(AK5/AK10)*100</f>
        <v>0.5775130842808157</v>
      </c>
      <c r="AL17" s="16">
        <f t="shared" si="9"/>
        <v>9.677646793389362</v>
      </c>
      <c r="AM17" s="16">
        <f t="shared" si="9"/>
        <v>39.991018930410746</v>
      </c>
      <c r="AN17" s="16">
        <f t="shared" si="9"/>
        <v>47.556714728605876</v>
      </c>
      <c r="AO17" s="16">
        <f t="shared" si="9"/>
        <v>48.76764023743071</v>
      </c>
      <c r="AP17" s="16">
        <f t="shared" si="9"/>
        <v>49.482796167247386</v>
      </c>
      <c r="AQ17" s="16">
        <f t="shared" si="9"/>
        <v>44.29281442169994</v>
      </c>
      <c r="AR17" s="16">
        <f t="shared" si="9"/>
        <v>26.603001364256478</v>
      </c>
      <c r="AS17" s="60">
        <f t="shared" si="9"/>
        <v>32.59046287145151</v>
      </c>
      <c r="AT17" s="103"/>
      <c r="AU17" s="263" t="s">
        <v>530</v>
      </c>
      <c r="AV17" s="16">
        <f aca="true" t="shared" si="10" ref="AV17:BC17">(AV5/AV10)*100</f>
        <v>3.4196108067258644</v>
      </c>
      <c r="AW17" s="16">
        <f t="shared" si="10"/>
        <v>21.219960162454406</v>
      </c>
      <c r="AX17" s="16">
        <f t="shared" si="10"/>
        <v>40.019293047612486</v>
      </c>
      <c r="AY17" s="16">
        <f t="shared" si="10"/>
        <v>39.348309059491484</v>
      </c>
      <c r="AZ17" s="16">
        <f t="shared" si="10"/>
        <v>34.73298429319372</v>
      </c>
      <c r="BA17" s="16">
        <f t="shared" si="10"/>
        <v>30.077399380804952</v>
      </c>
      <c r="BB17" s="16">
        <f t="shared" si="10"/>
        <v>18.303571428571427</v>
      </c>
      <c r="BC17" s="60">
        <f t="shared" si="10"/>
        <v>31.514334102212377</v>
      </c>
    </row>
    <row r="18" spans="1:55" ht="15">
      <c r="A18" s="23" t="s">
        <v>432</v>
      </c>
      <c r="B18" s="28">
        <v>0.024280684715308972</v>
      </c>
      <c r="C18" s="28">
        <v>67.6945489862814</v>
      </c>
      <c r="D18" s="28">
        <v>11.836833798713124</v>
      </c>
      <c r="E18" s="28">
        <v>19.97086317834163</v>
      </c>
      <c r="F18" s="28">
        <v>0.47347335194852497</v>
      </c>
      <c r="G18" s="61">
        <v>100</v>
      </c>
      <c r="I18" s="124" t="s">
        <v>6</v>
      </c>
      <c r="J18" s="302" t="s">
        <v>421</v>
      </c>
      <c r="K18" s="341"/>
      <c r="L18" s="130"/>
      <c r="Z18" s="23" t="s">
        <v>442</v>
      </c>
      <c r="AA18" s="16">
        <f aca="true" t="shared" si="11" ref="AA18:AG18">(AA6/AA10)*100</f>
        <v>34.49044354545675</v>
      </c>
      <c r="AB18" s="16">
        <f t="shared" si="11"/>
        <v>20.42922258799696</v>
      </c>
      <c r="AC18" s="16">
        <f t="shared" si="11"/>
        <v>31.27141458639256</v>
      </c>
      <c r="AD18" s="16">
        <f t="shared" si="11"/>
        <v>13.83989145183175</v>
      </c>
      <c r="AE18" s="16">
        <f t="shared" si="11"/>
        <v>6.202046035805626</v>
      </c>
      <c r="AF18" s="16">
        <f t="shared" si="11"/>
        <v>1.5684612123781263</v>
      </c>
      <c r="AG18" s="60">
        <f t="shared" si="11"/>
        <v>28.39460431161061</v>
      </c>
      <c r="AI18" s="263" t="s">
        <v>531</v>
      </c>
      <c r="AJ18" s="16">
        <f>(AJ6/AJ10)*100</f>
        <v>0.15148236312486477</v>
      </c>
      <c r="AK18" s="16">
        <f aca="true" t="shared" si="12" ref="AK18:AS18">(AK6/AK10)*100</f>
        <v>0.01804728388377549</v>
      </c>
      <c r="AL18" s="16">
        <f t="shared" si="12"/>
        <v>0.23548987534547913</v>
      </c>
      <c r="AM18" s="16">
        <f t="shared" si="12"/>
        <v>0.6918230167974067</v>
      </c>
      <c r="AN18" s="16">
        <f t="shared" si="12"/>
        <v>1.0334137099552188</v>
      </c>
      <c r="AO18" s="16">
        <f t="shared" si="12"/>
        <v>0.8766067848578954</v>
      </c>
      <c r="AP18" s="16">
        <f t="shared" si="12"/>
        <v>0.626088850174216</v>
      </c>
      <c r="AQ18" s="16">
        <f t="shared" si="12"/>
        <v>0.530705079605762</v>
      </c>
      <c r="AR18" s="16">
        <f t="shared" si="12"/>
        <v>0.15006821282401092</v>
      </c>
      <c r="AS18" s="60">
        <f t="shared" si="12"/>
        <v>0.585962678083824</v>
      </c>
      <c r="AT18" s="103"/>
      <c r="AU18" s="263" t="s">
        <v>531</v>
      </c>
      <c r="AV18" s="16">
        <f aca="true" t="shared" si="13" ref="AV18:BC18">(AV6/AV10)*100</f>
        <v>0.05667863215567731</v>
      </c>
      <c r="AW18" s="16">
        <f t="shared" si="13"/>
        <v>0.33370411568409347</v>
      </c>
      <c r="AX18" s="16">
        <f t="shared" si="13"/>
        <v>0.8498128115023312</v>
      </c>
      <c r="AY18" s="16">
        <f t="shared" si="13"/>
        <v>0.7446720974245042</v>
      </c>
      <c r="AZ18" s="16">
        <f t="shared" si="13"/>
        <v>0.4921465968586387</v>
      </c>
      <c r="BA18" s="16">
        <f t="shared" si="13"/>
        <v>0.18575851393188852</v>
      </c>
      <c r="BB18" s="16">
        <f t="shared" si="13"/>
        <v>0.0744047619047619</v>
      </c>
      <c r="BC18" s="60">
        <f t="shared" si="13"/>
        <v>0.5701455250473206</v>
      </c>
    </row>
    <row r="19" spans="1:55" ht="15">
      <c r="A19" s="23" t="s">
        <v>433</v>
      </c>
      <c r="B19" s="28">
        <v>0.015055706112616682</v>
      </c>
      <c r="C19" s="28">
        <v>57.407407407407405</v>
      </c>
      <c r="D19" s="28">
        <v>8.38602830472749</v>
      </c>
      <c r="E19" s="28">
        <v>33.739837398373986</v>
      </c>
      <c r="F19" s="28">
        <v>0.45167118337850043</v>
      </c>
      <c r="G19" s="61">
        <v>100</v>
      </c>
      <c r="I19" s="239"/>
      <c r="J19" s="43" t="s">
        <v>428</v>
      </c>
      <c r="K19" s="106" t="s">
        <v>429</v>
      </c>
      <c r="L19" s="240" t="s">
        <v>1</v>
      </c>
      <c r="Z19" s="23" t="s">
        <v>444</v>
      </c>
      <c r="AA19" s="16">
        <f aca="true" t="shared" si="14" ref="AA19:AG19">(AA7/AA10)*100</f>
        <v>21.591046728519174</v>
      </c>
      <c r="AB19" s="16">
        <f t="shared" si="14"/>
        <v>60.75905292479109</v>
      </c>
      <c r="AC19" s="16">
        <f t="shared" si="14"/>
        <v>59.51419481155163</v>
      </c>
      <c r="AD19" s="16">
        <f t="shared" si="14"/>
        <v>72.13930348258707</v>
      </c>
      <c r="AE19" s="16">
        <f t="shared" si="14"/>
        <v>59.2391304347826</v>
      </c>
      <c r="AF19" s="16">
        <f t="shared" si="14"/>
        <v>41.41585417549809</v>
      </c>
      <c r="AG19" s="60">
        <f t="shared" si="14"/>
        <v>38.57121293208733</v>
      </c>
      <c r="AI19" s="263" t="s">
        <v>532</v>
      </c>
      <c r="AJ19" s="16">
        <f>(AJ7/AJ10)*100</f>
        <v>0.02164033758926639</v>
      </c>
      <c r="AK19" s="16">
        <f aca="true" t="shared" si="15" ref="AK19:AS19">(AK7/AK10)*100</f>
        <v>0.07218913553510196</v>
      </c>
      <c r="AL19" s="16">
        <f t="shared" si="15"/>
        <v>0.5344351063229736</v>
      </c>
      <c r="AM19" s="16">
        <f t="shared" si="15"/>
        <v>2.2438641051907777</v>
      </c>
      <c r="AN19" s="16">
        <f t="shared" si="15"/>
        <v>4.702032380296245</v>
      </c>
      <c r="AO19" s="16">
        <f t="shared" si="15"/>
        <v>4.956955855182986</v>
      </c>
      <c r="AP19" s="16">
        <f t="shared" si="15"/>
        <v>3.9743031358885017</v>
      </c>
      <c r="AQ19" s="16">
        <f t="shared" si="15"/>
        <v>2.6956448487911717</v>
      </c>
      <c r="AR19" s="16">
        <f t="shared" si="15"/>
        <v>1.446111869031378</v>
      </c>
      <c r="AS19" s="60">
        <f t="shared" si="15"/>
        <v>2.465340307591342</v>
      </c>
      <c r="AT19" s="103"/>
      <c r="AU19" s="263" t="s">
        <v>532</v>
      </c>
      <c r="AV19" s="16">
        <f aca="true" t="shared" si="16" ref="AV19:BC19">(AV7/AV10)*100</f>
        <v>0.6990364632533534</v>
      </c>
      <c r="AW19" s="16">
        <f t="shared" si="16"/>
        <v>1.77458157642859</v>
      </c>
      <c r="AX19" s="16">
        <f t="shared" si="16"/>
        <v>4.91283676703645</v>
      </c>
      <c r="AY19" s="16">
        <f t="shared" si="16"/>
        <v>5.801036781041717</v>
      </c>
      <c r="AZ19" s="16">
        <f t="shared" si="16"/>
        <v>4.513089005235602</v>
      </c>
      <c r="BA19" s="16">
        <f t="shared" si="16"/>
        <v>2.5077399380804954</v>
      </c>
      <c r="BB19" s="16">
        <f t="shared" si="16"/>
        <v>0.9300595238095238</v>
      </c>
      <c r="BC19" s="60">
        <f t="shared" si="16"/>
        <v>3.747327442851341</v>
      </c>
    </row>
    <row r="20" spans="1:55" ht="15">
      <c r="A20" s="23" t="s">
        <v>434</v>
      </c>
      <c r="B20" s="28">
        <v>0.0479463001438389</v>
      </c>
      <c r="C20" s="28">
        <v>50.21575835064728</v>
      </c>
      <c r="D20" s="28">
        <v>7.495604922486815</v>
      </c>
      <c r="E20" s="28">
        <v>41.58542432475627</v>
      </c>
      <c r="F20" s="28">
        <v>0.6552661019657983</v>
      </c>
      <c r="G20" s="61">
        <v>100</v>
      </c>
      <c r="I20" s="23" t="s">
        <v>437</v>
      </c>
      <c r="J20" s="16">
        <v>55.95595595595596</v>
      </c>
      <c r="K20" s="16">
        <v>44.04404404404404</v>
      </c>
      <c r="L20" s="67">
        <v>100</v>
      </c>
      <c r="Z20" s="23" t="s">
        <v>446</v>
      </c>
      <c r="AA20" s="16">
        <f aca="true" t="shared" si="17" ref="AA20:AG20">(AA8/AA10)*100</f>
        <v>22.814369806932973</v>
      </c>
      <c r="AB20" s="16">
        <f t="shared" si="17"/>
        <v>14.462522157508229</v>
      </c>
      <c r="AC20" s="16">
        <f t="shared" si="17"/>
        <v>3.15712187958884</v>
      </c>
      <c r="AD20" s="16">
        <f t="shared" si="17"/>
        <v>11.51816674204734</v>
      </c>
      <c r="AE20" s="16">
        <f t="shared" si="17"/>
        <v>32.816496163682864</v>
      </c>
      <c r="AF20" s="16">
        <f t="shared" si="17"/>
        <v>52.39508266214498</v>
      </c>
      <c r="AG20" s="60">
        <f t="shared" si="17"/>
        <v>19.193665692368917</v>
      </c>
      <c r="AI20" s="263" t="s">
        <v>533</v>
      </c>
      <c r="AJ20" s="16">
        <f>(AJ8/AJ10)*100</f>
        <v>0.08656135035706557</v>
      </c>
      <c r="AK20" s="16">
        <f aca="true" t="shared" si="18" ref="AK20:AS20">(AK8/AK10)*100</f>
        <v>0.07218913553510196</v>
      </c>
      <c r="AL20" s="16">
        <f t="shared" si="18"/>
        <v>0.5161035591403914</v>
      </c>
      <c r="AM20" s="16">
        <f t="shared" si="18"/>
        <v>3.5376994428930266</v>
      </c>
      <c r="AN20" s="16">
        <f t="shared" si="18"/>
        <v>9.77806210324295</v>
      </c>
      <c r="AO20" s="16">
        <f t="shared" si="18"/>
        <v>15.888989347065529</v>
      </c>
      <c r="AP20" s="16">
        <f t="shared" si="18"/>
        <v>18.43967770034843</v>
      </c>
      <c r="AQ20" s="16">
        <f t="shared" si="18"/>
        <v>14.236374357678375</v>
      </c>
      <c r="AR20" s="16">
        <f t="shared" si="18"/>
        <v>7.353342428376535</v>
      </c>
      <c r="AS20" s="60">
        <f t="shared" si="18"/>
        <v>6.456136787127571</v>
      </c>
      <c r="AT20" s="103"/>
      <c r="AU20" s="263" t="s">
        <v>533</v>
      </c>
      <c r="AV20" s="16">
        <f aca="true" t="shared" si="19" ref="AV20:BC20">(AV8/AV10)*100</f>
        <v>0.4534290572454185</v>
      </c>
      <c r="AW20" s="16">
        <f t="shared" si="19"/>
        <v>1.919445378586026</v>
      </c>
      <c r="AX20" s="16">
        <f t="shared" si="19"/>
        <v>9.800408828866074</v>
      </c>
      <c r="AY20" s="16">
        <f t="shared" si="19"/>
        <v>20.546367152143503</v>
      </c>
      <c r="AZ20" s="16">
        <f t="shared" si="19"/>
        <v>22.167539267015705</v>
      </c>
      <c r="BA20" s="16">
        <f t="shared" si="19"/>
        <v>12.337461300309597</v>
      </c>
      <c r="BB20" s="16">
        <f t="shared" si="19"/>
        <v>6.696428571428571</v>
      </c>
      <c r="BC20" s="60">
        <f t="shared" si="19"/>
        <v>10.054945476002544</v>
      </c>
    </row>
    <row r="21" spans="1:55" ht="15">
      <c r="A21" s="23" t="s">
        <v>435</v>
      </c>
      <c r="B21" s="28">
        <v>0</v>
      </c>
      <c r="C21" s="28">
        <v>45.59336823734729</v>
      </c>
      <c r="D21" s="28">
        <v>6.4136125654450264</v>
      </c>
      <c r="E21" s="28">
        <v>47.99301919720768</v>
      </c>
      <c r="F21" s="28">
        <v>0</v>
      </c>
      <c r="G21" s="61">
        <v>100</v>
      </c>
      <c r="I21" s="23" t="s">
        <v>439</v>
      </c>
      <c r="J21" s="16">
        <v>59.70149253731343</v>
      </c>
      <c r="K21" s="16">
        <v>40.298507462686565</v>
      </c>
      <c r="L21" s="67">
        <v>100</v>
      </c>
      <c r="Z21" s="23" t="s">
        <v>448</v>
      </c>
      <c r="AA21" s="16">
        <f aca="true" t="shared" si="20" ref="AA21:AG21">(AA9/AA10)*100</f>
        <v>19.09110728906761</v>
      </c>
      <c r="AB21" s="16">
        <f t="shared" si="20"/>
        <v>1.0065839453026082</v>
      </c>
      <c r="AC21" s="16">
        <f t="shared" si="20"/>
        <v>0.34263338228095935</v>
      </c>
      <c r="AD21" s="16">
        <f t="shared" si="20"/>
        <v>0.9045680687471733</v>
      </c>
      <c r="AE21" s="16">
        <f t="shared" si="20"/>
        <v>1.5824808184143224</v>
      </c>
      <c r="AF21" s="16">
        <f t="shared" si="20"/>
        <v>4.366256888512082</v>
      </c>
      <c r="AG21" s="60">
        <f t="shared" si="20"/>
        <v>11.251080647153266</v>
      </c>
      <c r="AI21" s="263" t="s">
        <v>534</v>
      </c>
      <c r="AJ21" s="16">
        <f>(AJ9/AJ10)*100</f>
        <v>0.04328067517853278</v>
      </c>
      <c r="AK21" s="16">
        <f aca="true" t="shared" si="21" ref="AK21:AS21">(AK9/AK10)*100</f>
        <v>0.10828370330265295</v>
      </c>
      <c r="AL21" s="16">
        <f t="shared" si="21"/>
        <v>0.07050595070223926</v>
      </c>
      <c r="AM21" s="16">
        <f t="shared" si="21"/>
        <v>0.15015225719538036</v>
      </c>
      <c r="AN21" s="16">
        <f t="shared" si="21"/>
        <v>0.7553762118006003</v>
      </c>
      <c r="AO21" s="16">
        <f t="shared" si="21"/>
        <v>2.96788395770274</v>
      </c>
      <c r="AP21" s="16">
        <f t="shared" si="21"/>
        <v>9.064677700348431</v>
      </c>
      <c r="AQ21" s="16">
        <f t="shared" si="21"/>
        <v>23.7553702299722</v>
      </c>
      <c r="AR21" s="16">
        <f t="shared" si="21"/>
        <v>51.07776261937245</v>
      </c>
      <c r="AS21" s="60">
        <f t="shared" si="21"/>
        <v>3.6939087226404257</v>
      </c>
      <c r="AT21" s="103"/>
      <c r="AU21" s="263" t="s">
        <v>534</v>
      </c>
      <c r="AV21" s="16">
        <f aca="true" t="shared" si="22" ref="AV21:BC21">(AV9/AV10)*100</f>
        <v>0.28339316077838655</v>
      </c>
      <c r="AW21" s="16">
        <f t="shared" si="22"/>
        <v>0.11123470522803114</v>
      </c>
      <c r="AX21" s="16">
        <f t="shared" si="22"/>
        <v>0.6867406233491812</v>
      </c>
      <c r="AY21" s="16">
        <f t="shared" si="22"/>
        <v>5.220933102937546</v>
      </c>
      <c r="AZ21" s="16">
        <f t="shared" si="22"/>
        <v>19.287958115183244</v>
      </c>
      <c r="BA21" s="16">
        <f t="shared" si="22"/>
        <v>40.309597523219814</v>
      </c>
      <c r="BB21" s="16">
        <f t="shared" si="22"/>
        <v>61.644345238095234</v>
      </c>
      <c r="BC21" s="60">
        <f t="shared" si="22"/>
        <v>5.92292306867035</v>
      </c>
    </row>
    <row r="22" spans="1:55" ht="15">
      <c r="A22" s="63" t="s">
        <v>109</v>
      </c>
      <c r="B22" s="28">
        <v>32.26686488930441</v>
      </c>
      <c r="C22" s="28">
        <v>29.669790716743428</v>
      </c>
      <c r="D22" s="28">
        <v>13.934847079919995</v>
      </c>
      <c r="E22" s="28">
        <v>10.908631114312644</v>
      </c>
      <c r="F22" s="28">
        <v>13.219866199719524</v>
      </c>
      <c r="G22" s="61">
        <v>100</v>
      </c>
      <c r="I22" s="23" t="s">
        <v>441</v>
      </c>
      <c r="J22" s="16">
        <v>54.123711340206185</v>
      </c>
      <c r="K22" s="16">
        <v>45.876288659793815</v>
      </c>
      <c r="L22" s="67">
        <v>100</v>
      </c>
      <c r="Z22" s="63" t="s">
        <v>127</v>
      </c>
      <c r="AA22" s="247">
        <f aca="true" t="shared" si="23" ref="AA22:AG22">(AA17+AA18+AA19+AA21+AA20)</f>
        <v>100</v>
      </c>
      <c r="AB22" s="247">
        <f t="shared" si="23"/>
        <v>100.00000000000001</v>
      </c>
      <c r="AC22" s="247">
        <f t="shared" si="23"/>
        <v>100</v>
      </c>
      <c r="AD22" s="247">
        <f t="shared" si="23"/>
        <v>100</v>
      </c>
      <c r="AE22" s="247">
        <f t="shared" si="23"/>
        <v>100</v>
      </c>
      <c r="AF22" s="247">
        <f t="shared" si="23"/>
        <v>100</v>
      </c>
      <c r="AG22" s="247">
        <f t="shared" si="23"/>
        <v>100</v>
      </c>
      <c r="AI22" s="265" t="s">
        <v>1</v>
      </c>
      <c r="AJ22" s="60">
        <f>AJ16+AJ17+AJ18+AJ19+AJ20+AJ21</f>
        <v>99.99999999999999</v>
      </c>
      <c r="AK22" s="60">
        <f aca="true" t="shared" si="24" ref="AK22:AS22">AK16+AK17+AK18+AK19+AK20+AK21</f>
        <v>99.99999999999997</v>
      </c>
      <c r="AL22" s="60">
        <f t="shared" si="24"/>
        <v>100</v>
      </c>
      <c r="AM22" s="60">
        <f t="shared" si="24"/>
        <v>100</v>
      </c>
      <c r="AN22" s="60">
        <f t="shared" si="24"/>
        <v>99.99999999999999</v>
      </c>
      <c r="AO22" s="60">
        <f t="shared" si="24"/>
        <v>100</v>
      </c>
      <c r="AP22" s="60">
        <f t="shared" si="24"/>
        <v>99.99999999999999</v>
      </c>
      <c r="AQ22" s="60">
        <f t="shared" si="24"/>
        <v>99.99999999999999</v>
      </c>
      <c r="AR22" s="60">
        <f t="shared" si="24"/>
        <v>100</v>
      </c>
      <c r="AS22" s="60">
        <f t="shared" si="24"/>
        <v>100</v>
      </c>
      <c r="AT22" s="104"/>
      <c r="AU22" s="265" t="s">
        <v>1</v>
      </c>
      <c r="AV22" s="60">
        <f>SUM(AV16:AV21)</f>
        <v>100</v>
      </c>
      <c r="AW22" s="60">
        <f aca="true" t="shared" si="25" ref="AW22:BB22">SUM(AW16:AW21)</f>
        <v>99.99999999999999</v>
      </c>
      <c r="AX22" s="60">
        <f t="shared" si="25"/>
        <v>99.99999999999999</v>
      </c>
      <c r="AY22" s="60">
        <f t="shared" si="25"/>
        <v>100</v>
      </c>
      <c r="AZ22" s="60">
        <f t="shared" si="25"/>
        <v>100</v>
      </c>
      <c r="BA22" s="60">
        <f t="shared" si="25"/>
        <v>100</v>
      </c>
      <c r="BB22" s="60">
        <f t="shared" si="25"/>
        <v>100</v>
      </c>
      <c r="BC22" s="60">
        <f>SUM(BC16:BC21)</f>
        <v>100</v>
      </c>
    </row>
    <row r="23" spans="1:55" ht="15">
      <c r="A23" s="98" t="s">
        <v>450</v>
      </c>
      <c r="B23" s="8"/>
      <c r="C23" s="8"/>
      <c r="D23" s="8"/>
      <c r="E23" s="237"/>
      <c r="F23" s="237"/>
      <c r="G23" s="99" t="s">
        <v>0</v>
      </c>
      <c r="I23" s="23" t="s">
        <v>443</v>
      </c>
      <c r="J23" s="16">
        <v>50</v>
      </c>
      <c r="K23" s="16">
        <v>50</v>
      </c>
      <c r="L23" s="67">
        <v>100</v>
      </c>
      <c r="Z23" s="15" t="s">
        <v>452</v>
      </c>
      <c r="AA23" s="8"/>
      <c r="AB23" s="8"/>
      <c r="AC23" s="8"/>
      <c r="AD23" s="13"/>
      <c r="AE23" s="13"/>
      <c r="AF23" s="13"/>
      <c r="AG23" s="14" t="s">
        <v>0</v>
      </c>
      <c r="AI23" s="98" t="s">
        <v>535</v>
      </c>
      <c r="AM23" s="8"/>
      <c r="AN23" s="95"/>
      <c r="AO23" s="95"/>
      <c r="AP23" s="95"/>
      <c r="AQ23" s="95"/>
      <c r="AS23" s="99" t="s">
        <v>0</v>
      </c>
      <c r="AT23" s="155"/>
      <c r="AU23" s="98" t="s">
        <v>546</v>
      </c>
      <c r="AV23" s="8"/>
      <c r="AW23" s="8"/>
      <c r="AX23" s="8"/>
      <c r="AY23" s="95"/>
      <c r="AZ23" s="95"/>
      <c r="BA23" s="95"/>
      <c r="BB23" s="95"/>
      <c r="BC23" s="99" t="s">
        <v>0</v>
      </c>
    </row>
    <row r="24" spans="1:55" ht="15">
      <c r="A24" s="7"/>
      <c r="B24" s="8"/>
      <c r="C24" s="237"/>
      <c r="D24" s="237"/>
      <c r="E24" s="237"/>
      <c r="F24" s="237"/>
      <c r="G24" s="99" t="s">
        <v>7</v>
      </c>
      <c r="I24" s="23" t="s">
        <v>445</v>
      </c>
      <c r="J24" s="16">
        <v>49.391304347826086</v>
      </c>
      <c r="K24" s="16">
        <v>50.60869565217392</v>
      </c>
      <c r="L24" s="67">
        <v>100</v>
      </c>
      <c r="Z24" s="7"/>
      <c r="AA24" s="8"/>
      <c r="AB24" s="8"/>
      <c r="AC24" s="8"/>
      <c r="AD24" s="13"/>
      <c r="AE24" s="13"/>
      <c r="AF24" s="13"/>
      <c r="AG24" s="14" t="s">
        <v>7</v>
      </c>
      <c r="AI24" s="7"/>
      <c r="AM24" s="8"/>
      <c r="AN24" s="95"/>
      <c r="AO24" s="95"/>
      <c r="AP24" s="95"/>
      <c r="AQ24" s="95"/>
      <c r="AS24" s="99" t="s">
        <v>7</v>
      </c>
      <c r="AT24" s="155"/>
      <c r="AU24" s="7"/>
      <c r="AV24" s="8"/>
      <c r="AW24" s="8"/>
      <c r="AX24" s="8"/>
      <c r="AY24" s="95"/>
      <c r="AZ24" s="95"/>
      <c r="BA24" s="95"/>
      <c r="BB24" s="95"/>
      <c r="BC24" s="99" t="s">
        <v>7</v>
      </c>
    </row>
    <row r="25" spans="9:55" ht="15">
      <c r="I25" s="23" t="s">
        <v>447</v>
      </c>
      <c r="J25" s="16">
        <v>50.42081101759756</v>
      </c>
      <c r="K25" s="16">
        <v>49.57918898240245</v>
      </c>
      <c r="L25" s="67">
        <v>100</v>
      </c>
      <c r="AI25" s="94" t="s">
        <v>545</v>
      </c>
      <c r="AJ25" s="95"/>
      <c r="AK25" s="95"/>
      <c r="AL25" s="95"/>
      <c r="AM25" s="95"/>
      <c r="AN25" s="95"/>
      <c r="AO25" s="95"/>
      <c r="AP25" s="95"/>
      <c r="AQ25" s="95"/>
      <c r="AT25" s="2"/>
      <c r="AU25" s="94" t="s">
        <v>549</v>
      </c>
      <c r="AV25" s="95"/>
      <c r="AW25" s="95"/>
      <c r="AX25" s="95"/>
      <c r="AY25" s="95"/>
      <c r="AZ25" s="95"/>
      <c r="BA25" s="95"/>
      <c r="BB25" s="95"/>
      <c r="BC25" s="95"/>
    </row>
    <row r="26" spans="9:55" ht="15">
      <c r="I26" s="23" t="s">
        <v>449</v>
      </c>
      <c r="J26" s="16">
        <v>48.51485148514851</v>
      </c>
      <c r="K26" s="16">
        <v>51.48514851485149</v>
      </c>
      <c r="L26" s="67">
        <v>100</v>
      </c>
      <c r="AI26" s="85" t="s">
        <v>528</v>
      </c>
      <c r="AJ26" s="302" t="s">
        <v>6</v>
      </c>
      <c r="AK26" s="303"/>
      <c r="AL26" s="303"/>
      <c r="AM26" s="303"/>
      <c r="AN26" s="303"/>
      <c r="AO26" s="303"/>
      <c r="AP26" s="303"/>
      <c r="AQ26" s="303"/>
      <c r="AR26" s="303"/>
      <c r="AS26" s="230"/>
      <c r="AU26" s="85" t="s">
        <v>528</v>
      </c>
      <c r="AV26" s="341" t="s">
        <v>6</v>
      </c>
      <c r="AW26" s="354"/>
      <c r="AX26" s="354"/>
      <c r="AY26" s="354"/>
      <c r="AZ26" s="354"/>
      <c r="BA26" s="354"/>
      <c r="BB26" s="302"/>
      <c r="BC26" s="108"/>
    </row>
    <row r="27" spans="9:55" ht="15">
      <c r="I27" s="23" t="s">
        <v>451</v>
      </c>
      <c r="J27" s="16">
        <v>53.41614906832298</v>
      </c>
      <c r="K27" s="16">
        <v>46.58385093167702</v>
      </c>
      <c r="L27" s="67">
        <v>100</v>
      </c>
      <c r="AI27" s="107"/>
      <c r="AJ27" s="43" t="s">
        <v>494</v>
      </c>
      <c r="AK27" s="43" t="s">
        <v>495</v>
      </c>
      <c r="AL27" s="43" t="s">
        <v>536</v>
      </c>
      <c r="AM27" s="43" t="s">
        <v>537</v>
      </c>
      <c r="AN27" s="43" t="s">
        <v>538</v>
      </c>
      <c r="AO27" s="43" t="s">
        <v>539</v>
      </c>
      <c r="AP27" s="43" t="s">
        <v>540</v>
      </c>
      <c r="AQ27" s="43" t="s">
        <v>541</v>
      </c>
      <c r="AR27" s="44" t="s">
        <v>542</v>
      </c>
      <c r="AS27" s="11" t="s">
        <v>1</v>
      </c>
      <c r="AT27" s="22"/>
      <c r="AU27" s="107"/>
      <c r="AV27" s="106" t="s">
        <v>8</v>
      </c>
      <c r="AW27" s="271" t="s">
        <v>2</v>
      </c>
      <c r="AX27" s="272" t="s">
        <v>3</v>
      </c>
      <c r="AY27" s="273" t="s">
        <v>9</v>
      </c>
      <c r="AZ27" s="43" t="s">
        <v>4</v>
      </c>
      <c r="BA27" s="43" t="s">
        <v>5</v>
      </c>
      <c r="BB27" s="44" t="s">
        <v>10</v>
      </c>
      <c r="BC27" s="11" t="s">
        <v>1</v>
      </c>
    </row>
    <row r="28" spans="9:55" ht="15">
      <c r="I28" s="158" t="s">
        <v>1</v>
      </c>
      <c r="J28" s="60">
        <v>52.05382436260623</v>
      </c>
      <c r="K28" s="60">
        <v>47.946175637393765</v>
      </c>
      <c r="L28" s="67">
        <v>100</v>
      </c>
      <c r="AI28" s="263" t="s">
        <v>529</v>
      </c>
      <c r="AJ28" s="16">
        <f>(AJ4/AS4)*100</f>
        <v>3.3170710615636283</v>
      </c>
      <c r="AK28" s="16">
        <f>(AK4/AS4)*100</f>
        <v>3.959154554036622</v>
      </c>
      <c r="AL28" s="16">
        <f>(AL4/AS4)*100</f>
        <v>45.46542045298954</v>
      </c>
      <c r="AM28" s="16">
        <f>(AM4/AS4)*100</f>
        <v>27.415019421043908</v>
      </c>
      <c r="AN28" s="16">
        <f>(AN4/AS4)*100</f>
        <v>10.594737942017915</v>
      </c>
      <c r="AO28" s="16">
        <f>(AO4/AS4)*100</f>
        <v>4.865710147225205</v>
      </c>
      <c r="AP28" s="16">
        <f>(AP4/AS4)*100</f>
        <v>2.43717886817471</v>
      </c>
      <c r="AQ28" s="16">
        <f>(AQ4/AS4)*100</f>
        <v>1.2394877744708757</v>
      </c>
      <c r="AR28" s="19">
        <f>(AR4/AS4)*100</f>
        <v>0.706219778477592</v>
      </c>
      <c r="AS28" s="61">
        <f>SUM(AJ28:AR28)</f>
        <v>99.99999999999999</v>
      </c>
      <c r="AT28" s="103"/>
      <c r="AU28" s="266" t="s">
        <v>529</v>
      </c>
      <c r="AV28" s="16">
        <f aca="true" t="shared" si="26" ref="AV28:AV34">(AV4/BC4)*100</f>
        <v>8.003498449550767</v>
      </c>
      <c r="AW28" s="16">
        <f aca="true" t="shared" si="27" ref="AW28:AW34">(AW4/BC4)*100</f>
        <v>45.88375606265405</v>
      </c>
      <c r="AX28" s="16">
        <f aca="true" t="shared" si="28" ref="AX28:AX34">(AX4/BC4)*100</f>
        <v>30.277490657549492</v>
      </c>
      <c r="AY28" s="16">
        <f aca="true" t="shared" si="29" ref="AY28:AY34">(AY4/BC4)*100</f>
        <v>10.95332750258408</v>
      </c>
      <c r="AZ28" s="16">
        <f aca="true" t="shared" si="30" ref="AZ28:AZ34">(AZ4/BC4)*100</f>
        <v>2.8560069968991018</v>
      </c>
      <c r="BA28" s="16">
        <f aca="true" t="shared" si="31" ref="BA28:BA34">(BA4/BC4)*100</f>
        <v>1.4979724894648963</v>
      </c>
      <c r="BB28" s="16">
        <f aca="true" t="shared" si="32" ref="BB28:BB34">(BB4/BC4)*100</f>
        <v>0.5279478412976067</v>
      </c>
      <c r="BC28" s="159">
        <f>SUM(AV28:BB28)</f>
        <v>100</v>
      </c>
    </row>
    <row r="29" spans="9:55" ht="15">
      <c r="I29" s="363" t="s">
        <v>454</v>
      </c>
      <c r="K29" s="242"/>
      <c r="L29" s="99" t="s">
        <v>0</v>
      </c>
      <c r="AI29" s="263" t="s">
        <v>530</v>
      </c>
      <c r="AJ29" s="16">
        <f aca="true" t="shared" si="33" ref="AJ29:AJ34">(AJ5/AS5)*100</f>
        <v>0.004794553387351968</v>
      </c>
      <c r="AK29" s="16">
        <f aca="true" t="shared" si="34" ref="AK29:AK34">(AK5/AS5)*100</f>
        <v>0.038356427098815746</v>
      </c>
      <c r="AL29" s="16">
        <f aca="true" t="shared" si="35" ref="AL29:AL34">(AL5/AS5)*100</f>
        <v>8.226254974349139</v>
      </c>
      <c r="AM29" s="16">
        <f aca="true" t="shared" si="36" ref="AM29:AM34">(AM5/AS5)*100</f>
        <v>34.158795608189095</v>
      </c>
      <c r="AN29" s="16">
        <f aca="true" t="shared" si="37" ref="AN29:AN34">(AN5/AS5)*100</f>
        <v>23.167281967684712</v>
      </c>
      <c r="AO29" s="16">
        <f aca="true" t="shared" si="38" ref="AO29:AO34">(AO5/AS5)*100</f>
        <v>14.870307330872128</v>
      </c>
      <c r="AP29" s="16">
        <f aca="true" t="shared" si="39" ref="AP29:AP34">(AP5/AS5)*100</f>
        <v>10.89442393441051</v>
      </c>
      <c r="AQ29" s="16">
        <f aca="true" t="shared" si="40" ref="AQ29:AQ34">(AQ5/AS5)*100</f>
        <v>6.302440427674163</v>
      </c>
      <c r="AR29" s="19">
        <f aca="true" t="shared" si="41" ref="AR29:AR34">(AR5/AS5)*100</f>
        <v>2.3373447763340844</v>
      </c>
      <c r="AS29" s="61">
        <f aca="true" t="shared" si="42" ref="AS29:AS34">SUM(AJ29:AR29)</f>
        <v>99.99999999999999</v>
      </c>
      <c r="AT29" s="103"/>
      <c r="AU29" s="263" t="s">
        <v>530</v>
      </c>
      <c r="AV29" s="16">
        <f t="shared" si="26"/>
        <v>0.4401322828518627</v>
      </c>
      <c r="AW29" s="16">
        <f t="shared" si="27"/>
        <v>19.9469895924521</v>
      </c>
      <c r="AX29" s="16">
        <f t="shared" si="28"/>
        <v>42.369419317187045</v>
      </c>
      <c r="AY29" s="16">
        <f t="shared" si="29"/>
        <v>23.256492559089583</v>
      </c>
      <c r="AZ29" s="16">
        <f t="shared" si="30"/>
        <v>8.065849625522809</v>
      </c>
      <c r="BA29" s="16">
        <f t="shared" si="31"/>
        <v>4.7247349479622605</v>
      </c>
      <c r="BB29" s="16">
        <f t="shared" si="32"/>
        <v>1.1963816749343448</v>
      </c>
      <c r="BC29" s="60">
        <f aca="true" t="shared" si="43" ref="BC29:BC34">SUM(AV29:BB29)</f>
        <v>100.00000000000001</v>
      </c>
    </row>
    <row r="30" spans="9:55" ht="15" customHeight="1">
      <c r="I30" s="364"/>
      <c r="J30" s="243"/>
      <c r="K30" s="243"/>
      <c r="L30" s="244" t="s">
        <v>7</v>
      </c>
      <c r="AI30" s="263" t="s">
        <v>531</v>
      </c>
      <c r="AJ30" s="16">
        <f t="shared" si="33"/>
        <v>0.46666666666666673</v>
      </c>
      <c r="AK30" s="16">
        <f t="shared" si="34"/>
        <v>0.06666666666666667</v>
      </c>
      <c r="AL30" s="16">
        <f t="shared" si="35"/>
        <v>11.133333333333335</v>
      </c>
      <c r="AM30" s="16">
        <f t="shared" si="36"/>
        <v>32.86666666666667</v>
      </c>
      <c r="AN30" s="16">
        <f t="shared" si="37"/>
        <v>28.000000000000004</v>
      </c>
      <c r="AO30" s="16">
        <f t="shared" si="38"/>
        <v>14.866666666666667</v>
      </c>
      <c r="AP30" s="16">
        <f t="shared" si="39"/>
        <v>7.666666666666666</v>
      </c>
      <c r="AQ30" s="16">
        <f t="shared" si="40"/>
        <v>4.2</v>
      </c>
      <c r="AR30" s="19">
        <f t="shared" si="41"/>
        <v>0.7333333333333333</v>
      </c>
      <c r="AS30" s="61">
        <f t="shared" si="42"/>
        <v>100.00000000000001</v>
      </c>
      <c r="AT30" s="103"/>
      <c r="AU30" s="263" t="s">
        <v>531</v>
      </c>
      <c r="AV30" s="16">
        <f t="shared" si="26"/>
        <v>0.4032258064516129</v>
      </c>
      <c r="AW30" s="16">
        <f t="shared" si="27"/>
        <v>17.338709677419356</v>
      </c>
      <c r="AX30" s="16">
        <f t="shared" si="28"/>
        <v>49.73118279569893</v>
      </c>
      <c r="AY30" s="16">
        <f t="shared" si="29"/>
        <v>24.327956989247312</v>
      </c>
      <c r="AZ30" s="16">
        <f t="shared" si="30"/>
        <v>6.317204301075269</v>
      </c>
      <c r="BA30" s="16">
        <f t="shared" si="31"/>
        <v>1.6129032258064515</v>
      </c>
      <c r="BB30" s="16">
        <f t="shared" si="32"/>
        <v>0.2688172043010753</v>
      </c>
      <c r="BC30" s="60">
        <f t="shared" si="43"/>
        <v>99.99999999999999</v>
      </c>
    </row>
    <row r="31" spans="9:55" ht="15" customHeight="1">
      <c r="I31" s="243"/>
      <c r="AI31" s="263" t="s">
        <v>532</v>
      </c>
      <c r="AJ31" s="16">
        <f t="shared" si="33"/>
        <v>0.01584534938995405</v>
      </c>
      <c r="AK31" s="16">
        <f t="shared" si="34"/>
        <v>0.0633813975598162</v>
      </c>
      <c r="AL31" s="16">
        <f t="shared" si="35"/>
        <v>6.005387418792584</v>
      </c>
      <c r="AM31" s="16">
        <f t="shared" si="36"/>
        <v>25.336713674536526</v>
      </c>
      <c r="AN31" s="16">
        <f t="shared" si="37"/>
        <v>30.280462684202185</v>
      </c>
      <c r="AO31" s="16">
        <f t="shared" si="38"/>
        <v>19.980985580732057</v>
      </c>
      <c r="AP31" s="16">
        <f t="shared" si="39"/>
        <v>11.567105054666456</v>
      </c>
      <c r="AQ31" s="16">
        <f t="shared" si="40"/>
        <v>5.070511804785296</v>
      </c>
      <c r="AR31" s="19">
        <f t="shared" si="41"/>
        <v>1.6796070353351293</v>
      </c>
      <c r="AS31" s="61">
        <f t="shared" si="42"/>
        <v>100</v>
      </c>
      <c r="AT31" s="103"/>
      <c r="AU31" s="263" t="s">
        <v>532</v>
      </c>
      <c r="AV31" s="16">
        <f t="shared" si="26"/>
        <v>0.7566462167689162</v>
      </c>
      <c r="AW31" s="16">
        <f t="shared" si="27"/>
        <v>14.028629856850717</v>
      </c>
      <c r="AX31" s="16">
        <f t="shared" si="28"/>
        <v>43.74233128834356</v>
      </c>
      <c r="AY31" s="16">
        <f t="shared" si="29"/>
        <v>28.834355828220858</v>
      </c>
      <c r="AZ31" s="16">
        <f t="shared" si="30"/>
        <v>8.813905930470348</v>
      </c>
      <c r="BA31" s="16">
        <f t="shared" si="31"/>
        <v>3.3128834355828225</v>
      </c>
      <c r="BB31" s="16">
        <f t="shared" si="32"/>
        <v>0.5112474437627812</v>
      </c>
      <c r="BC31" s="60">
        <f t="shared" si="43"/>
        <v>100</v>
      </c>
    </row>
    <row r="32" spans="35:55" ht="15" customHeight="1">
      <c r="AI32" s="263" t="s">
        <v>533</v>
      </c>
      <c r="AJ32" s="16">
        <f t="shared" si="33"/>
        <v>0.024202819628486718</v>
      </c>
      <c r="AK32" s="16">
        <f t="shared" si="34"/>
        <v>0.024202819628486718</v>
      </c>
      <c r="AL32" s="16">
        <f t="shared" si="35"/>
        <v>2.2145579960065347</v>
      </c>
      <c r="AM32" s="16">
        <f t="shared" si="36"/>
        <v>15.253827070853754</v>
      </c>
      <c r="AN32" s="16">
        <f t="shared" si="37"/>
        <v>24.045501300901556</v>
      </c>
      <c r="AO32" s="16">
        <f t="shared" si="38"/>
        <v>24.456949234585828</v>
      </c>
      <c r="AP32" s="16">
        <f t="shared" si="39"/>
        <v>20.493737520421128</v>
      </c>
      <c r="AQ32" s="16">
        <f t="shared" si="40"/>
        <v>10.225691293035638</v>
      </c>
      <c r="AR32" s="19">
        <f t="shared" si="41"/>
        <v>3.2613299449385855</v>
      </c>
      <c r="AS32" s="61">
        <f t="shared" si="42"/>
        <v>99.99999999999999</v>
      </c>
      <c r="AT32" s="103"/>
      <c r="AU32" s="263" t="s">
        <v>533</v>
      </c>
      <c r="AV32" s="16">
        <f t="shared" si="26"/>
        <v>0.18291288773721515</v>
      </c>
      <c r="AW32" s="16">
        <f t="shared" si="27"/>
        <v>5.655056779208902</v>
      </c>
      <c r="AX32" s="16">
        <f t="shared" si="28"/>
        <v>32.52038716561238</v>
      </c>
      <c r="AY32" s="16">
        <f t="shared" si="29"/>
        <v>38.06112338998552</v>
      </c>
      <c r="AZ32" s="16">
        <f t="shared" si="30"/>
        <v>16.134440972486853</v>
      </c>
      <c r="BA32" s="16">
        <f t="shared" si="31"/>
        <v>6.0742321469400204</v>
      </c>
      <c r="BB32" s="16">
        <f t="shared" si="32"/>
        <v>1.3718466580291138</v>
      </c>
      <c r="BC32" s="60">
        <f t="shared" si="43"/>
        <v>100</v>
      </c>
    </row>
    <row r="33" spans="9:55" ht="15">
      <c r="I33" s="94" t="s">
        <v>466</v>
      </c>
      <c r="J33" s="237"/>
      <c r="K33" s="237"/>
      <c r="L33" s="237"/>
      <c r="AI33" s="263" t="s">
        <v>534</v>
      </c>
      <c r="AJ33" s="16">
        <f t="shared" si="33"/>
        <v>0.021150592216582064</v>
      </c>
      <c r="AK33" s="16">
        <f t="shared" si="34"/>
        <v>0.06345177664974619</v>
      </c>
      <c r="AL33" s="16">
        <f t="shared" si="35"/>
        <v>0.5287648054145516</v>
      </c>
      <c r="AM33" s="16">
        <f t="shared" si="36"/>
        <v>1.1315566835871405</v>
      </c>
      <c r="AN33" s="16">
        <f t="shared" si="37"/>
        <v>3.2466159052453465</v>
      </c>
      <c r="AO33" s="16">
        <f t="shared" si="38"/>
        <v>7.98434856175973</v>
      </c>
      <c r="AP33" s="16">
        <f t="shared" si="39"/>
        <v>17.60786802030457</v>
      </c>
      <c r="AQ33" s="16">
        <f t="shared" si="40"/>
        <v>29.82233502538071</v>
      </c>
      <c r="AR33" s="19">
        <f t="shared" si="41"/>
        <v>39.59390862944163</v>
      </c>
      <c r="AS33" s="61">
        <f t="shared" si="42"/>
        <v>100</v>
      </c>
      <c r="AT33" s="103"/>
      <c r="AU33" s="263" t="s">
        <v>534</v>
      </c>
      <c r="AV33" s="16">
        <f t="shared" si="26"/>
        <v>0.19407426575236125</v>
      </c>
      <c r="AW33" s="16">
        <f t="shared" si="27"/>
        <v>0.5563462284901022</v>
      </c>
      <c r="AX33" s="16">
        <f t="shared" si="28"/>
        <v>3.868547030663734</v>
      </c>
      <c r="AY33" s="16">
        <f t="shared" si="29"/>
        <v>16.41868288264976</v>
      </c>
      <c r="AZ33" s="16">
        <f t="shared" si="30"/>
        <v>23.83231983438996</v>
      </c>
      <c r="BA33" s="16">
        <f t="shared" si="31"/>
        <v>33.691292534609914</v>
      </c>
      <c r="BB33" s="16">
        <f t="shared" si="32"/>
        <v>21.43873722344417</v>
      </c>
      <c r="BC33" s="60">
        <f t="shared" si="43"/>
        <v>100</v>
      </c>
    </row>
    <row r="34" spans="9:55" ht="15">
      <c r="I34" s="124" t="s">
        <v>6</v>
      </c>
      <c r="J34" s="233" t="s">
        <v>421</v>
      </c>
      <c r="K34" s="234"/>
      <c r="L34" s="130"/>
      <c r="AI34" s="265" t="s">
        <v>1</v>
      </c>
      <c r="AJ34" s="60">
        <f t="shared" si="33"/>
        <v>1.8051556902835668</v>
      </c>
      <c r="AK34" s="60">
        <f t="shared" si="34"/>
        <v>2.1645461328416453</v>
      </c>
      <c r="AL34" s="60">
        <f t="shared" si="35"/>
        <v>27.70275285266164</v>
      </c>
      <c r="AM34" s="60">
        <f t="shared" si="36"/>
        <v>27.837524268620918</v>
      </c>
      <c r="AN34" s="60">
        <f t="shared" si="37"/>
        <v>15.876463441788513</v>
      </c>
      <c r="AO34" s="60">
        <f t="shared" si="38"/>
        <v>9.937536378516263</v>
      </c>
      <c r="AP34" s="60">
        <f t="shared" si="39"/>
        <v>7.175308314029119</v>
      </c>
      <c r="AQ34" s="60">
        <f t="shared" si="40"/>
        <v>4.637308634355382</v>
      </c>
      <c r="AR34" s="270">
        <f t="shared" si="41"/>
        <v>2.8634042869029526</v>
      </c>
      <c r="AS34" s="61">
        <f t="shared" si="42"/>
        <v>99.99999999999999</v>
      </c>
      <c r="AT34" s="104"/>
      <c r="AU34" s="265" t="s">
        <v>1</v>
      </c>
      <c r="AV34" s="60">
        <f t="shared" si="26"/>
        <v>4.056156268918639</v>
      </c>
      <c r="AW34" s="60">
        <f t="shared" si="27"/>
        <v>29.623811238917032</v>
      </c>
      <c r="AX34" s="60">
        <f t="shared" si="28"/>
        <v>33.36500808472485</v>
      </c>
      <c r="AY34" s="60">
        <f t="shared" si="29"/>
        <v>18.626286467473353</v>
      </c>
      <c r="AZ34" s="60">
        <f t="shared" si="30"/>
        <v>7.318400220701493</v>
      </c>
      <c r="BA34" s="60">
        <f t="shared" si="31"/>
        <v>4.950457112642058</v>
      </c>
      <c r="BB34" s="60">
        <f t="shared" si="32"/>
        <v>2.0598806066225777</v>
      </c>
      <c r="BC34" s="60">
        <f t="shared" si="43"/>
        <v>100</v>
      </c>
    </row>
    <row r="35" spans="9:55" ht="15">
      <c r="I35" s="239"/>
      <c r="J35" s="43" t="s">
        <v>428</v>
      </c>
      <c r="K35" s="106" t="s">
        <v>429</v>
      </c>
      <c r="L35" s="240" t="s">
        <v>1</v>
      </c>
      <c r="AI35" s="98" t="s">
        <v>535</v>
      </c>
      <c r="AM35" s="8"/>
      <c r="AN35" s="95"/>
      <c r="AO35" s="95"/>
      <c r="AP35" s="95"/>
      <c r="AQ35" s="95"/>
      <c r="AS35" s="99" t="s">
        <v>0</v>
      </c>
      <c r="AT35" s="155"/>
      <c r="AU35" s="98" t="s">
        <v>546</v>
      </c>
      <c r="AV35" s="8"/>
      <c r="AW35" s="8"/>
      <c r="AX35" s="8"/>
      <c r="AY35" s="95"/>
      <c r="AZ35" s="95"/>
      <c r="BA35" s="95"/>
      <c r="BB35" s="95"/>
      <c r="BC35" s="99" t="s">
        <v>0</v>
      </c>
    </row>
    <row r="36" spans="9:55" ht="15">
      <c r="I36" s="23" t="s">
        <v>437</v>
      </c>
      <c r="J36" s="16">
        <v>25.351473922902496</v>
      </c>
      <c r="K36" s="16">
        <v>21.664204825209257</v>
      </c>
      <c r="L36" s="60">
        <v>23.58356940509915</v>
      </c>
      <c r="AI36" s="7"/>
      <c r="AM36" s="8"/>
      <c r="AN36" s="95"/>
      <c r="AO36" s="95"/>
      <c r="AP36" s="95"/>
      <c r="AQ36" s="95"/>
      <c r="AS36" s="99" t="s">
        <v>7</v>
      </c>
      <c r="AT36" s="155"/>
      <c r="AU36" s="7"/>
      <c r="AV36" s="8"/>
      <c r="AW36" s="8"/>
      <c r="AX36" s="8"/>
      <c r="AY36" s="95"/>
      <c r="AZ36" s="95"/>
      <c r="BA36" s="95"/>
      <c r="BB36" s="95"/>
      <c r="BC36" s="99" t="s">
        <v>7</v>
      </c>
    </row>
    <row r="37" spans="9:49" ht="15">
      <c r="I37" s="23" t="s">
        <v>439</v>
      </c>
      <c r="J37" s="16">
        <v>5.442176870748299</v>
      </c>
      <c r="K37" s="16">
        <v>3.9881831610044314</v>
      </c>
      <c r="L37" s="60">
        <v>4.745042492917847</v>
      </c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9:52" ht="15">
      <c r="I38" s="23" t="s">
        <v>441</v>
      </c>
      <c r="J38" s="16">
        <v>4.761904761904762</v>
      </c>
      <c r="K38" s="16">
        <v>4.382077794190054</v>
      </c>
      <c r="L38" s="60">
        <v>4.579792256846081</v>
      </c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</row>
    <row r="39" spans="9:52" ht="15">
      <c r="I39" s="23" t="s">
        <v>443</v>
      </c>
      <c r="J39" s="16">
        <v>6.666666666666667</v>
      </c>
      <c r="K39" s="16">
        <v>7.23781388478582</v>
      </c>
      <c r="L39" s="60">
        <v>6.9405099150141645</v>
      </c>
      <c r="AJ39" s="2"/>
      <c r="AK39" s="2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9"/>
    </row>
    <row r="40" spans="9:52" ht="15">
      <c r="I40" s="23" t="s">
        <v>445</v>
      </c>
      <c r="J40" s="16">
        <v>12.879818594104309</v>
      </c>
      <c r="K40" s="16">
        <v>14.32791728212703</v>
      </c>
      <c r="L40" s="60">
        <v>13.574126534466476</v>
      </c>
      <c r="AJ40" s="2"/>
      <c r="AK40" s="2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9"/>
    </row>
    <row r="41" spans="9:52" ht="15">
      <c r="I41" s="23" t="s">
        <v>447</v>
      </c>
      <c r="J41" s="16">
        <v>29.886621315192745</v>
      </c>
      <c r="K41" s="16">
        <v>31.90546528803545</v>
      </c>
      <c r="L41" s="60">
        <v>30.854579792256846</v>
      </c>
      <c r="AJ41" s="2"/>
      <c r="AK41" s="2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9"/>
    </row>
    <row r="42" spans="9:52" ht="15">
      <c r="I42" s="23" t="s">
        <v>449</v>
      </c>
      <c r="J42" s="16">
        <v>11.11111111111111</v>
      </c>
      <c r="K42" s="16">
        <v>12.801575578532741</v>
      </c>
      <c r="L42" s="60">
        <v>11.92162417374882</v>
      </c>
      <c r="AJ42" s="2"/>
      <c r="AK42" s="2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9"/>
    </row>
    <row r="43" spans="9:52" ht="15">
      <c r="I43" s="23" t="s">
        <v>451</v>
      </c>
      <c r="J43" s="16">
        <v>3.9002267573696145</v>
      </c>
      <c r="K43" s="16">
        <v>3.6927621861152145</v>
      </c>
      <c r="L43" s="60">
        <v>3.800755429650614</v>
      </c>
      <c r="AJ43" s="2"/>
      <c r="AK43" s="2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9"/>
    </row>
    <row r="44" spans="9:52" ht="15">
      <c r="I44" s="158" t="s">
        <v>1</v>
      </c>
      <c r="J44" s="60">
        <v>100</v>
      </c>
      <c r="K44" s="60">
        <v>100</v>
      </c>
      <c r="L44" s="60">
        <v>100</v>
      </c>
      <c r="AJ44" s="2"/>
      <c r="AK44" s="2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9"/>
    </row>
    <row r="45" spans="9:52" ht="15" customHeight="1">
      <c r="I45" s="363" t="s">
        <v>454</v>
      </c>
      <c r="K45" s="242"/>
      <c r="L45" s="99" t="s">
        <v>0</v>
      </c>
      <c r="AJ45" s="2"/>
      <c r="AK45" s="2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9"/>
    </row>
    <row r="46" spans="9:52" ht="13.5" customHeight="1">
      <c r="I46" s="365"/>
      <c r="J46" s="243"/>
      <c r="K46" s="243"/>
      <c r="L46" s="244" t="s">
        <v>7</v>
      </c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9:52" ht="12.75">
      <c r="I47" s="243"/>
      <c r="AJ47" s="2"/>
      <c r="AK47" s="267"/>
      <c r="AL47" s="2"/>
      <c r="AM47" s="2"/>
      <c r="AN47" s="267"/>
      <c r="AO47" s="2"/>
      <c r="AP47" s="267"/>
      <c r="AQ47" s="2"/>
      <c r="AR47" s="267"/>
      <c r="AS47" s="2"/>
      <c r="AT47" s="267"/>
      <c r="AU47" s="2"/>
      <c r="AV47" s="269"/>
      <c r="AW47" s="268"/>
      <c r="AX47" s="2"/>
      <c r="AY47" s="2"/>
      <c r="AZ47" s="2"/>
    </row>
    <row r="48" spans="36:52" ht="12.75">
      <c r="AJ48" s="2"/>
      <c r="AK48" s="267"/>
      <c r="AL48" s="2"/>
      <c r="AM48" s="2"/>
      <c r="AN48" s="26"/>
      <c r="AP48" s="267"/>
      <c r="AQ48" s="2"/>
      <c r="AR48" s="267"/>
      <c r="AS48" s="2"/>
      <c r="AT48" s="267"/>
      <c r="AU48" s="2"/>
      <c r="AV48" s="269"/>
      <c r="AW48" s="268"/>
      <c r="AX48" s="267"/>
      <c r="AY48" s="2"/>
      <c r="AZ48" s="2"/>
    </row>
    <row r="49" spans="36:52" ht="12.75">
      <c r="AJ49" s="2"/>
      <c r="AK49" s="267"/>
      <c r="AL49" s="2"/>
      <c r="AM49" s="2"/>
      <c r="AN49" s="26"/>
      <c r="AP49" s="267"/>
      <c r="AQ49" s="2"/>
      <c r="AR49" s="267"/>
      <c r="AS49" s="2"/>
      <c r="AT49" s="267"/>
      <c r="AU49" s="2"/>
      <c r="AV49" s="269"/>
      <c r="AW49" s="268"/>
      <c r="AX49" s="267"/>
      <c r="AY49" s="2"/>
      <c r="AZ49" s="2"/>
    </row>
    <row r="50" spans="36:52" ht="12.75">
      <c r="AJ50" s="2"/>
      <c r="AK50" s="267"/>
      <c r="AL50" s="2"/>
      <c r="AM50" s="2"/>
      <c r="AN50" s="26"/>
      <c r="AP50" s="267"/>
      <c r="AQ50" s="2"/>
      <c r="AR50" s="267"/>
      <c r="AS50" s="2"/>
      <c r="AT50" s="267"/>
      <c r="AU50" s="2"/>
      <c r="AV50" s="269"/>
      <c r="AW50" s="268"/>
      <c r="AX50" s="267"/>
      <c r="AY50" s="2"/>
      <c r="AZ50" s="2"/>
    </row>
    <row r="51" spans="36:52" ht="12.75">
      <c r="AJ51" s="2"/>
      <c r="AK51" s="267"/>
      <c r="AL51" s="2"/>
      <c r="AM51" s="2"/>
      <c r="AN51" s="26"/>
      <c r="AP51" s="267"/>
      <c r="AQ51" s="2"/>
      <c r="AR51" s="267"/>
      <c r="AS51" s="2"/>
      <c r="AT51" s="267"/>
      <c r="AU51" s="2"/>
      <c r="AV51" s="269"/>
      <c r="AW51" s="268"/>
      <c r="AX51" s="267"/>
      <c r="AY51" s="2"/>
      <c r="AZ51" s="2"/>
    </row>
    <row r="52" spans="36:52" ht="12.75">
      <c r="AJ52" s="2"/>
      <c r="AK52" s="267"/>
      <c r="AL52" s="2"/>
      <c r="AM52" s="2"/>
      <c r="AN52" s="26"/>
      <c r="AP52" s="267"/>
      <c r="AQ52" s="2"/>
      <c r="AR52" s="267"/>
      <c r="AS52" s="2"/>
      <c r="AT52" s="267"/>
      <c r="AU52" s="2"/>
      <c r="AV52" s="269"/>
      <c r="AW52" s="268"/>
      <c r="AX52" s="267"/>
      <c r="AY52" s="2"/>
      <c r="AZ52" s="2"/>
    </row>
    <row r="53" spans="36:52" ht="12.75">
      <c r="AJ53" s="2"/>
      <c r="AK53" s="267"/>
      <c r="AL53" s="2"/>
      <c r="AM53" s="2"/>
      <c r="AN53" s="26"/>
      <c r="AP53" s="267"/>
      <c r="AQ53" s="2"/>
      <c r="AR53" s="267"/>
      <c r="AS53" s="2"/>
      <c r="AT53" s="267"/>
      <c r="AU53" s="2"/>
      <c r="AV53" s="269"/>
      <c r="AW53" s="268"/>
      <c r="AX53" s="267"/>
      <c r="AY53" s="2"/>
      <c r="AZ53" s="2"/>
    </row>
    <row r="54" spans="37:52" ht="12.75">
      <c r="AK54" s="26"/>
      <c r="AN54" s="26"/>
      <c r="AP54" s="26"/>
      <c r="AX54" s="267"/>
      <c r="AY54" s="2"/>
      <c r="AZ54" s="2"/>
    </row>
    <row r="55" spans="50:52" ht="12.75">
      <c r="AX55" s="2"/>
      <c r="AY55" s="2"/>
      <c r="AZ55" s="2"/>
    </row>
    <row r="59" spans="35:50" ht="15">
      <c r="AI59" s="367"/>
      <c r="AJ59" s="367"/>
      <c r="AK59" s="367"/>
      <c r="AL59" s="367"/>
      <c r="AM59" s="367"/>
      <c r="AN59" s="367"/>
      <c r="AO59" s="367"/>
      <c r="AP59" s="368"/>
      <c r="AQ59" s="368"/>
      <c r="AR59" s="368"/>
      <c r="AS59" s="368"/>
      <c r="AT59" s="368"/>
      <c r="AU59" s="368"/>
      <c r="AV59" s="368"/>
      <c r="AW59" s="368"/>
      <c r="AX59" s="368"/>
    </row>
    <row r="66" spans="37:52" ht="15">
      <c r="AK66" s="367"/>
      <c r="AL66" s="367"/>
      <c r="AM66" s="367"/>
      <c r="AN66" s="367"/>
      <c r="AO66" s="367"/>
      <c r="AP66" s="367"/>
      <c r="AQ66" s="367"/>
      <c r="AR66" s="368"/>
      <c r="AS66" s="368"/>
      <c r="AT66" s="368"/>
      <c r="AU66" s="368"/>
      <c r="AV66" s="368"/>
      <c r="AW66" s="368"/>
      <c r="AX66" s="368"/>
      <c r="AY66" s="368"/>
      <c r="AZ66" s="368"/>
    </row>
  </sheetData>
  <sheetProtection/>
  <mergeCells count="34">
    <mergeCell ref="AV14:BB14"/>
    <mergeCell ref="AV26:BB26"/>
    <mergeCell ref="AI2:AI3"/>
    <mergeCell ref="AK66:AZ66"/>
    <mergeCell ref="AI59:AX59"/>
    <mergeCell ref="AJ2:AR2"/>
    <mergeCell ref="AJ14:AR14"/>
    <mergeCell ref="AJ26:AR26"/>
    <mergeCell ref="AU2:AU3"/>
    <mergeCell ref="AV2:BB2"/>
    <mergeCell ref="I29:I30"/>
    <mergeCell ref="B2:F2"/>
    <mergeCell ref="B14:F14"/>
    <mergeCell ref="J2:K2"/>
    <mergeCell ref="I13:I14"/>
    <mergeCell ref="I45:I46"/>
    <mergeCell ref="J18:K18"/>
    <mergeCell ref="Z2:Z3"/>
    <mergeCell ref="AA2:AF2"/>
    <mergeCell ref="AA3:AA4"/>
    <mergeCell ref="AB3:AB4"/>
    <mergeCell ref="AC3:AC4"/>
    <mergeCell ref="AD3:AD4"/>
    <mergeCell ref="AE3:AE4"/>
    <mergeCell ref="AF3:AF4"/>
    <mergeCell ref="AG3:AG4"/>
    <mergeCell ref="AA14:AF14"/>
    <mergeCell ref="AA15:AA16"/>
    <mergeCell ref="AB15:AB16"/>
    <mergeCell ref="AC15:AC16"/>
    <mergeCell ref="AD15:AD16"/>
    <mergeCell ref="AE15:AE16"/>
    <mergeCell ref="AF15:AF16"/>
    <mergeCell ref="AG15:AG16"/>
  </mergeCells>
  <printOptions/>
  <pageMargins left="0.25" right="0.25" top="0.25" bottom="0.41" header="0.25" footer="0.25"/>
  <pageSetup horizontalDpi="300" verticalDpi="300" orientation="landscape" paperSize="9" scale="71" r:id="rId2"/>
  <headerFooter alignWithMargins="0">
    <oddFooter>&amp;L2011 Census Detailed Characteristics - &amp;A&amp;R&amp;P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Wandsworth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SBansal</dc:creator>
  <cp:keywords/>
  <dc:description/>
  <cp:lastModifiedBy>Nicolaou, Stefan</cp:lastModifiedBy>
  <cp:lastPrinted>2013-09-05T13:38:34Z</cp:lastPrinted>
  <dcterms:created xsi:type="dcterms:W3CDTF">2013-08-02T10:02:49Z</dcterms:created>
  <dcterms:modified xsi:type="dcterms:W3CDTF">2013-09-11T15:27:06Z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